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<sst xmlns="http://schemas.openxmlformats.org/spreadsheetml/2006/main" uniqueCount="1040" count="2698">
  <si>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</si>
  <si>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</si>
  <si>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</si>
  <si>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</si>
  <si>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</si>
  <si>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</si>
  <si>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</si>
  <si>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</si>
  <si>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</si>
  <si>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</si>
  <si>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1930003197</t>
  </si>
  <si>
    <t>D100</t>
  </si>
  <si>
    <t>Pugmill P5 TO (323-2221) Windsor</t>
  </si>
  <si>
    <t>R006434</t>
  </si>
  <si>
    <t>12-25-2025 to 12-31-2025</t>
  </si>
  <si>
    <t>1937021231</t>
  </si>
  <si>
    <t>D102</t>
  </si>
  <si>
    <t>Pugmill P11 TO (323-779) Brays Bayou Greenway Segment BR26C - HCFCD</t>
  </si>
  <si>
    <t>R006431</t>
  </si>
  <si>
    <t>1937021257</t>
  </si>
  <si>
    <t xml:space="preserve">Pugmill P11 TO (323-4640) BCMUD #56 WWTP EXPANSION </t>
  </si>
  <si>
    <t>1971018922</t>
  </si>
  <si>
    <t>Pugmill P13 TO (323-3472) Centerpoint - Santa Fe Service Center</t>
  </si>
  <si>
    <t>1971018929</t>
  </si>
  <si>
    <t>Pugmill P13 TO (323-524) Port of Houston Bayport Cntr Yrd 8 at Bayport Term</t>
  </si>
  <si>
    <t>1971018943</t>
  </si>
  <si>
    <t>Pugmill P13 TO (323-4150) CREEKHAVEN SEC 5</t>
  </si>
  <si>
    <t>1971018951</t>
  </si>
  <si>
    <t>Pugmill P13 TO (323-4120) TXDOT - Galveston Co. HWY-3 0051-03-124</t>
  </si>
  <si>
    <t>1971018958</t>
  </si>
  <si>
    <t>1971018963</t>
  </si>
  <si>
    <t>1930003186</t>
  </si>
  <si>
    <t>D123</t>
  </si>
  <si>
    <t>R006426</t>
  </si>
  <si>
    <t>1930003194</t>
  </si>
  <si>
    <t>Pugmill P5 TO (323-971) PROJECT 62 - MLK UTILITIES</t>
  </si>
  <si>
    <t>1937021268</t>
  </si>
  <si>
    <t xml:space="preserve">Pugmill P11 TO (323-4429) Alliance Stafford &amp; Main </t>
  </si>
  <si>
    <t>1937021282</t>
  </si>
  <si>
    <t>Pugmill P11 TO (323-4150) CREEKHAVEN SEC 5</t>
  </si>
  <si>
    <t>1937021295</t>
  </si>
  <si>
    <t>Pugmill P11 TO (323-4822) Hudson Road</t>
  </si>
  <si>
    <t>1937021337</t>
  </si>
  <si>
    <t>1937021351</t>
  </si>
  <si>
    <t xml:space="preserve">Pugmill P11 TO (323-4719) BREAKTIME WEST BELFORT </t>
  </si>
  <si>
    <t>1937021366</t>
  </si>
  <si>
    <t>1937021382</t>
  </si>
  <si>
    <t>1937021377</t>
  </si>
  <si>
    <t>D130</t>
  </si>
  <si>
    <t>Pugmill P11 TO (323-969) PROJECT 62 - MILK PAVEMENT RESTORATION</t>
  </si>
  <si>
    <t>R006437</t>
  </si>
  <si>
    <t>1930003188</t>
  </si>
  <si>
    <t>D131</t>
  </si>
  <si>
    <t>Pugmill P5 TO (323-22) MD Anderson S Campus Biosciences Research Facility</t>
  </si>
  <si>
    <t>R006432</t>
  </si>
  <si>
    <t>1930003196</t>
  </si>
  <si>
    <t>1937021341</t>
  </si>
  <si>
    <t>D132</t>
  </si>
  <si>
    <t>R006436</t>
  </si>
  <si>
    <t>1937021364</t>
  </si>
  <si>
    <t>1937021374</t>
  </si>
  <si>
    <t>Pugmill P11 TO (323-4146) METRO 1910 Fannin St Parking Lot</t>
  </si>
  <si>
    <t>1973049336</t>
  </si>
  <si>
    <t>D167</t>
  </si>
  <si>
    <t xml:space="preserve">Pugmill P3 TO (323-4644) Lowes West Katy </t>
  </si>
  <si>
    <t>R006425</t>
  </si>
  <si>
    <t>1973049366</t>
  </si>
  <si>
    <t>Pugmill P3 TO (323-4601) Centre at Park West</t>
  </si>
  <si>
    <t>1973049408</t>
  </si>
  <si>
    <t>Pugmill P3 TO (323-4802) GRAND MASON RD STREET DED SEC 5</t>
  </si>
  <si>
    <t>1973049439</t>
  </si>
  <si>
    <t>Pugmill P3 TO (323-2263) Sanford Farms Lift Station</t>
  </si>
  <si>
    <t>1930003187</t>
  </si>
  <si>
    <t>D177</t>
  </si>
  <si>
    <t>R006433</t>
  </si>
  <si>
    <t>1930003195</t>
  </si>
  <si>
    <t>1937021356</t>
  </si>
  <si>
    <t>D231</t>
  </si>
  <si>
    <t>R006430</t>
  </si>
  <si>
    <t>1937021381</t>
  </si>
  <si>
    <t>1937021330</t>
  </si>
  <si>
    <t>D232</t>
  </si>
  <si>
    <t>Pugmill P11 TO (323-22) MD Anderson S Campus Biosciences Research Facility</t>
  </si>
  <si>
    <t>R006429</t>
  </si>
  <si>
    <t>1937021345</t>
  </si>
  <si>
    <t>1937021358</t>
  </si>
  <si>
    <t>Pugmill P11 TO (323-971) PROJECT 62 - MLK UTILITIES</t>
  </si>
  <si>
    <t>1937021373</t>
  </si>
  <si>
    <t>Pugmill P11 TO (323-433) Barry Rose WRF phase 1</t>
  </si>
  <si>
    <t>1938018277</t>
  </si>
  <si>
    <t>D264</t>
  </si>
  <si>
    <t>Pugmill P12 TO (323-522) SPRING W MUD-TERRITORY AT SPRING STUEBNER-DET POND</t>
  </si>
  <si>
    <t>R006423</t>
  </si>
  <si>
    <t>1938018292</t>
  </si>
  <si>
    <t>Pugmill P12 TO (323-3772) MADERA SEC 1</t>
  </si>
  <si>
    <t>1938018305</t>
  </si>
  <si>
    <t>Pugmill P12 TO (323-4076) Holzwarth Logistics Center</t>
  </si>
  <si>
    <t>1938018314</t>
  </si>
  <si>
    <t>Pugmill P12 TO (323-4665) NORTHGATE Crsng MUD2-Recl WtrFltrStrg PupStat Imp</t>
  </si>
  <si>
    <t>1938018326</t>
  </si>
  <si>
    <t>Pugmill P12 TO (323-4292) STT Willow Creek Ph 2</t>
  </si>
  <si>
    <t>1937021360</t>
  </si>
  <si>
    <t>D30</t>
  </si>
  <si>
    <t>R006435</t>
  </si>
  <si>
    <t>1937021378</t>
  </si>
  <si>
    <t>1930003198</t>
  </si>
  <si>
    <t>D33</t>
  </si>
  <si>
    <t>R006427</t>
  </si>
  <si>
    <t>1937021342</t>
  </si>
  <si>
    <t>1937021362</t>
  </si>
  <si>
    <t>1937021253</t>
  </si>
  <si>
    <t>D36</t>
  </si>
  <si>
    <t>Pugmill P11 TO (323-2221) Windsor</t>
  </si>
  <si>
    <t>R006428</t>
  </si>
  <si>
    <t>1937021317</t>
  </si>
  <si>
    <t>1937021326</t>
  </si>
  <si>
    <t>Pugmill P11 TO (323-19) MD Anderson Consolidated Service Center</t>
  </si>
  <si>
    <t>1973049335</t>
  </si>
  <si>
    <t>D49</t>
  </si>
  <si>
    <t>Pugmill P3 TO (323-4776) JORGE-CYPRESS CREEK ESTATES (24/0448)</t>
  </si>
  <si>
    <t>R006424</t>
  </si>
  <si>
    <t>1973049371</t>
  </si>
  <si>
    <t>Pugmill P3 TO (323-4001) GRAND MASON SEC 10</t>
  </si>
  <si>
    <t>1973049404</t>
  </si>
  <si>
    <t>Pugmill P3 TO (323-4713) Serenada 1</t>
  </si>
  <si>
    <t>1973049452</t>
  </si>
  <si>
    <t xml:space="preserve">Pugmill P3 TO (323-4549) The Green at Katy Park ST DEDICATION </t>
  </si>
  <si>
    <t>1973049493</t>
  </si>
  <si>
    <t>1973049530</t>
  </si>
  <si>
    <t>1973049581</t>
  </si>
  <si>
    <t>Pugmill P3 TO (323-4398) Warren Ranch Rd and Baethe Rd</t>
  </si>
  <si>
    <t>Fuel</t>
  </si>
  <si>
    <t>Total</t>
  </si>
  <si>
    <t>70049783</t>
  </si>
  <si>
    <t>D06</t>
  </si>
  <si>
    <t>Pugmill P14 TO (51623) 51623</t>
  </si>
  <si>
    <t>12-01-2023 to 12-07-2023</t>
  </si>
  <si>
    <t>70056058</t>
  </si>
  <si>
    <t>Pugmill P14 TO (51626) 51626</t>
  </si>
  <si>
    <t>01-26-2024 TO 02-01-2024</t>
  </si>
  <si>
    <t>72030321</t>
  </si>
  <si>
    <t>D10</t>
  </si>
  <si>
    <t>Pugmill P5 TO (52374) 52374</t>
  </si>
  <si>
    <t>01-12-2024 TO 01-18-2024</t>
  </si>
  <si>
    <t>30030280</t>
  </si>
  <si>
    <t>Pugmill P5 TO (66153) WILSONS GULLY - UPTOWN</t>
  </si>
  <si>
    <t>10-25-2024 to 10-31-2024</t>
  </si>
  <si>
    <t>37121787</t>
  </si>
  <si>
    <t>Pugmill P11 TO (90740) TXDOT - FT. BEND - UA 90 - CONTR # 0027-08-180</t>
  </si>
  <si>
    <t>05-17-2024 to 05-23-2024</t>
  </si>
  <si>
    <t>37145461</t>
  </si>
  <si>
    <t>Pugmill P11 TO (116751) CNP Alvin Substation</t>
  </si>
  <si>
    <t>03-07-2025 to 03-13-2025</t>
  </si>
  <si>
    <t>37145471</t>
  </si>
  <si>
    <t>Pugmill P11 TO (88048) 88048</t>
  </si>
  <si>
    <t>37145487</t>
  </si>
  <si>
    <t>37145501</t>
  </si>
  <si>
    <t>Pugmill P11 TO (87048) Sky View Sec 1</t>
  </si>
  <si>
    <t>37145516</t>
  </si>
  <si>
    <t>Pugmill P11 TO (110858) French Quarter Subdivision</t>
  </si>
  <si>
    <t>37145523</t>
  </si>
  <si>
    <t>Pugmill P11 TO (115947) Mud 57 South Inspiration Way WSD</t>
  </si>
  <si>
    <t>37145529</t>
  </si>
  <si>
    <t>72024920</t>
  </si>
  <si>
    <t>D101</t>
  </si>
  <si>
    <t>Pugmill P15 TO (83505) JS Post Oak</t>
  </si>
  <si>
    <t>09-15-2023 to 09-21-2023</t>
  </si>
  <si>
    <t>72028702</t>
  </si>
  <si>
    <t>Pugmill P15 TO (94938) 610/228/SCOTT - wall 20 &amp; 21 - TXDOT HARRIS CO.</t>
  </si>
  <si>
    <t>1937005752</t>
  </si>
  <si>
    <t>Pugmill P11 TO (323-1132) Hourly Standby</t>
  </si>
  <si>
    <t>07-10-2025 to 07-16-2025</t>
  </si>
  <si>
    <t>1971013198</t>
  </si>
  <si>
    <t>Pugmill P13 TO (323-2810) Windrose Green Sec 7 WSDP</t>
  </si>
  <si>
    <t>10-09-2025 to 10-15-2025</t>
  </si>
  <si>
    <t>37145540</t>
  </si>
  <si>
    <t>Pugmill P11 TO (116868) Davis Harbor WSD</t>
  </si>
  <si>
    <t>37145566</t>
  </si>
  <si>
    <t>Pugmill P11 TO (113260) Tiara Condos</t>
  </si>
  <si>
    <t>37145595</t>
  </si>
  <si>
    <t>71051040</t>
  </si>
  <si>
    <t>Pugmill P13 TO (91070) TXDOT SH 146 &amp; 10th st</t>
  </si>
  <si>
    <t>08-25-2023 TO 08-31-2023</t>
  </si>
  <si>
    <t>08-25-2023 to 08-31-2023</t>
  </si>
  <si>
    <t>71069694</t>
  </si>
  <si>
    <t>Pugmill P13 TO (103825) Beacon Point - Lago Mar Sec 3</t>
  </si>
  <si>
    <t>09-27-2024 to 10-03-2024</t>
  </si>
  <si>
    <t>71077759</t>
  </si>
  <si>
    <t>Pugmill P13 TO (109717) 109717</t>
  </si>
  <si>
    <t>71077776</t>
  </si>
  <si>
    <t>Pugmill P13 TO (118447) 118447</t>
  </si>
  <si>
    <t>71077798</t>
  </si>
  <si>
    <t>Pugmill P13 TO (116947) 116947</t>
  </si>
  <si>
    <t>71077812</t>
  </si>
  <si>
    <t>Pugmill P13 TO (39108) TXDOT Harris Co. SH146</t>
  </si>
  <si>
    <t>71077840</t>
  </si>
  <si>
    <t>Pugmill P13 TO (120901) 120901</t>
  </si>
  <si>
    <t>71077870</t>
  </si>
  <si>
    <t>Pugmill P13 TO (114551) LEGACY SEC 6</t>
  </si>
  <si>
    <t>71077885</t>
  </si>
  <si>
    <t>Pugmill P13 TO (112350) LEGACY Drive Offsite Drainage</t>
  </si>
  <si>
    <t>71077892</t>
  </si>
  <si>
    <t>Pugmill P13 TO (113260) Tiara Condos</t>
  </si>
  <si>
    <t>71077919</t>
  </si>
  <si>
    <t xml:space="preserve">Pugmill P13 TO (88944) alvin boat &amp; rv storage </t>
  </si>
  <si>
    <t>71077929</t>
  </si>
  <si>
    <t>Pugmill P13 TO (100465) Texas City ISD La Marque High School Replacement</t>
  </si>
  <si>
    <t>71077951</t>
  </si>
  <si>
    <t>Pugmill P13 TO (113558) TXDOT-H.CO.- HWY-CS-FM 528 - 0912-72-541</t>
  </si>
  <si>
    <t>71077972</t>
  </si>
  <si>
    <t>71077979</t>
  </si>
  <si>
    <t>Pugmill P13 TO (117303) 117303</t>
  </si>
  <si>
    <t>71078004</t>
  </si>
  <si>
    <t>71078008</t>
  </si>
  <si>
    <t>Pugmill P13 TO (115045) Miramar</t>
  </si>
  <si>
    <t>71078034</t>
  </si>
  <si>
    <t>71078045</t>
  </si>
  <si>
    <t>71078065</t>
  </si>
  <si>
    <t>71078077</t>
  </si>
  <si>
    <t>71078096</t>
  </si>
  <si>
    <t>Pugmill P13 TO (119156) 119156</t>
  </si>
  <si>
    <t>71078111</t>
  </si>
  <si>
    <t>71078128</t>
  </si>
  <si>
    <t>71078143</t>
  </si>
  <si>
    <t>Pugmill P13 TO (116868) Davis Harbor WSD</t>
  </si>
  <si>
    <t>71078161</t>
  </si>
  <si>
    <t>71078187</t>
  </si>
  <si>
    <t>Pugmill P13 TO (121319) 121319</t>
  </si>
  <si>
    <t>71078205</t>
  </si>
  <si>
    <t>Pugmill P13 TO (116512) Legacy Section 3</t>
  </si>
  <si>
    <t>71078216</t>
  </si>
  <si>
    <t>71078229</t>
  </si>
  <si>
    <t>Pugmill P13 TO (51858) Hourly Standby Time</t>
  </si>
  <si>
    <t>71078236</t>
  </si>
  <si>
    <t>71078253</t>
  </si>
  <si>
    <t>71078258</t>
  </si>
  <si>
    <t>Pugmill P13 TO (89040) City of La Porte</t>
  </si>
  <si>
    <t>71078281</t>
  </si>
  <si>
    <t>71078299</t>
  </si>
  <si>
    <t>Pugmill P13 TO (118426) 118426</t>
  </si>
  <si>
    <t>71078311</t>
  </si>
  <si>
    <t>31092582</t>
  </si>
  <si>
    <t>D11</t>
  </si>
  <si>
    <t>Pugmill P6 TO (86017) ILTexas Richmond K-8 School</t>
  </si>
  <si>
    <t>02-02-2024 to 02-08-2024</t>
  </si>
  <si>
    <t>32058302</t>
  </si>
  <si>
    <t>D113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</si>
  <si>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</si>
  <si>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</si>
  <si>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</si>
  <si>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</si>
  <si>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</si>
  <si>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</si>
  <si>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32084383</t>
  </si>
  <si>
    <t>Pugmill P7 TO (110334) Urbana Yardhomes</t>
  </si>
  <si>
    <t>10-18-2024 to 10-24-2024</t>
  </si>
  <si>
    <t>38044199</t>
  </si>
  <si>
    <t>Pugmill P12 TO (81413) Astaire Pkwy PH 2 &amp; Artavia Sec 23</t>
  </si>
  <si>
    <t>38045362</t>
  </si>
  <si>
    <t>Pugmill P12 TO (95728) Artavia-Aspire Way Ph 3 &amp; La Strada Dr</t>
  </si>
  <si>
    <t>38069421</t>
  </si>
  <si>
    <t>Pugmill P12 TO (116350) 116350</t>
  </si>
  <si>
    <t>38069441</t>
  </si>
  <si>
    <t>38069464</t>
  </si>
  <si>
    <t>38069488</t>
  </si>
  <si>
    <t>Pugmill P12 TO (115911) 115911</t>
  </si>
  <si>
    <t>71048272</t>
  </si>
  <si>
    <t>D118</t>
  </si>
  <si>
    <t>Pugmill P13 TO (82244) Sunrise Cove Sec 1</t>
  </si>
  <si>
    <t>06-30-2023 TO 07-06-2023</t>
  </si>
  <si>
    <t>71060915</t>
  </si>
  <si>
    <t>Pugmill P13 TO (98834) Lakes at Westland Ranch Section 6</t>
  </si>
  <si>
    <t>03-28-2024 TO 04-04-2024</t>
  </si>
  <si>
    <t>1932004838</t>
  </si>
  <si>
    <t>D12</t>
  </si>
  <si>
    <t>Pugmill P7 TO (323-2655) 323-2655</t>
  </si>
  <si>
    <t>07-17-2025 to 07-23-2025</t>
  </si>
  <si>
    <t>1932004994</t>
  </si>
  <si>
    <t>Pugmill P7 TO (323-157) Prose Grant Road Apartaments</t>
  </si>
  <si>
    <t>32056126</t>
  </si>
  <si>
    <t>Pugmill P7 TO (17136) 17136</t>
  </si>
  <si>
    <t>08-11-2023 TO 08-17-2023</t>
  </si>
  <si>
    <t>08-11-2023 to 08-17-2023</t>
  </si>
  <si>
    <t>32059208</t>
  </si>
  <si>
    <t>Pugmill P7 TO (85227) Port North 59 Distribution Center</t>
  </si>
  <si>
    <t>09-29-2023 to 10-05-2023</t>
  </si>
  <si>
    <t>09/29/2023 to 10/05/2023</t>
  </si>
  <si>
    <t>32067227</t>
  </si>
  <si>
    <t>Pugmill P7 TO (99655) Intercontinental Watwrline &amp; Detention Pond No 2</t>
  </si>
  <si>
    <t>1936000524</t>
  </si>
  <si>
    <t>D121</t>
  </si>
  <si>
    <t>Pugmill P10 TO (323-1233) Mill Creek Estates Section 8 WSD&amp;P</t>
  </si>
  <si>
    <t>05-08-2025 to 05-14-2025</t>
  </si>
  <si>
    <t>1936002049</t>
  </si>
  <si>
    <t>Pugmill P10 TO (323-1193) Mill Creek Estates Boulevard - Phase I</t>
  </si>
  <si>
    <t>05-22-2025 to 05-28-2025</t>
  </si>
  <si>
    <t>32065471</t>
  </si>
  <si>
    <t>Pugmill P7 TO (16583) 16583</t>
  </si>
  <si>
    <t>12-15-2023 TO 12-20-2023</t>
  </si>
  <si>
    <t>36105423</t>
  </si>
  <si>
    <t>Pugmill P10 TO (105063) BLUEJACK NATIONAL PH 1A</t>
  </si>
  <si>
    <t>02-28-2025 TO 03-06-2025</t>
  </si>
  <si>
    <t>36107989</t>
  </si>
  <si>
    <t>Pugmill P10 TO (114922) 114922</t>
  </si>
  <si>
    <t>04-04-2025 to 04-10-2025</t>
  </si>
  <si>
    <t>36108229</t>
  </si>
  <si>
    <t>71065927</t>
  </si>
  <si>
    <t>D122</t>
  </si>
  <si>
    <t>Pugmill P13 TO (97824) TXDOT - G.CO. - FM 518 IMPR - 0976-03-109</t>
  </si>
  <si>
    <t>06-21-2024 to 06-27-2024</t>
  </si>
  <si>
    <t>1972002950</t>
  </si>
  <si>
    <t>Pugmill P15 TO (323-2325) SIENNA 81</t>
  </si>
  <si>
    <t>06-26-2025 to 07-02-2025</t>
  </si>
  <si>
    <t>70054428</t>
  </si>
  <si>
    <t>Pugmill P14 TO (90489) Laurel Farms 1 WSD &amp; Paving</t>
  </si>
  <si>
    <t>70055152</t>
  </si>
  <si>
    <t>Pugmill P14 TO (97729) Texas Richmond K-8 School</t>
  </si>
  <si>
    <t>01-19-2024 to 01-25-2024</t>
  </si>
  <si>
    <t>34113300</t>
  </si>
  <si>
    <t>D13</t>
  </si>
  <si>
    <t>Pugmill P8 TO (88297) 88297</t>
  </si>
  <si>
    <t>1930001915</t>
  </si>
  <si>
    <t>Pugmill P5 TO (323-1052) VIDA MAR SEC 1 WSD</t>
  </si>
  <si>
    <t>08-07-2025 to 08-13-2025</t>
  </si>
  <si>
    <t>1972003006</t>
  </si>
  <si>
    <t>Pugmill P15 TO (323-1320) 323-1320</t>
  </si>
  <si>
    <t>1930003131</t>
  </si>
  <si>
    <t>Pugmill P5 TO (323-4122) CREEKHAVEN SEC 4 WSD</t>
  </si>
  <si>
    <t>12-11-2025 to 12-17-2025</t>
  </si>
  <si>
    <t>30025792</t>
  </si>
  <si>
    <t>Pugmill P5 TO (98733) Harper/ Fountain View Dr 77057</t>
  </si>
  <si>
    <t>05-24-2024 to 05-30-2024</t>
  </si>
  <si>
    <t>45010893</t>
  </si>
  <si>
    <t>Pugmill P4 TO (54870) FBCTRA Segment B-2 @ Sienna Pkwy - BETO</t>
  </si>
  <si>
    <t>07-07-2023 TO 07-13-2023</t>
  </si>
  <si>
    <t>72044508</t>
  </si>
  <si>
    <t>Pugmill P15 TO (63881) 63881</t>
  </si>
  <si>
    <t>08-23-2024 to 08-29-2024</t>
  </si>
  <si>
    <t>31103367</t>
  </si>
  <si>
    <t>D133</t>
  </si>
  <si>
    <t>Pugmill P6 TO (95518) KINGDOM HEIGHT SEC 8</t>
  </si>
  <si>
    <t>70033737</t>
  </si>
  <si>
    <t>Pugmill P14 TO (86208) PECAN RIDGE 7 &amp; PECAN KNOLL DR PH 2 WSD</t>
  </si>
  <si>
    <t>70035884</t>
  </si>
  <si>
    <t>Pugmill P14 TO (81782) Fulshear Lakes Way Phase II</t>
  </si>
  <si>
    <t>08-04-2023 TO 08-10-2023</t>
  </si>
  <si>
    <t>1973017813</t>
  </si>
  <si>
    <t>D137</t>
  </si>
  <si>
    <t>Pugmill P3 TO (323-2639) NW 99 BUSINESS PARK SPEC 1</t>
  </si>
  <si>
    <t>07-24-2025 to 07-30-2025</t>
  </si>
  <si>
    <t>70048676</t>
  </si>
  <si>
    <t>Pugmill P14 TO (95982) Harvest Green Grainage &amp; Mass Grading Phase VI</t>
  </si>
  <si>
    <t>11-22-2023 TO 11-30-2023</t>
  </si>
  <si>
    <t>73010684</t>
  </si>
  <si>
    <t>Pugmill P3 TO (86006) Bridgeland Creekland Village 8</t>
  </si>
  <si>
    <t>1931009514</t>
  </si>
  <si>
    <t>D140</t>
  </si>
  <si>
    <t>Pugmill P6 TO (323-1704) Brentwood Farms sect 2 &amp; 3</t>
  </si>
  <si>
    <t>1973002737</t>
  </si>
  <si>
    <t>Pugmill P3 TO (323-746) Falcon Plaza</t>
  </si>
  <si>
    <t>70039232</t>
  </si>
  <si>
    <t>Pugmill P14 TO (84287) TX Dot FM 1463</t>
  </si>
  <si>
    <t>37123478</t>
  </si>
  <si>
    <t>D142</t>
  </si>
  <si>
    <t>Pugmill P11 TO (95053) FBC WC &amp; ID No 2 Surface Water Treatment Plant</t>
  </si>
  <si>
    <t>06-07-2024 to 06-13-2024</t>
  </si>
  <si>
    <t>70044724</t>
  </si>
  <si>
    <t>Pugmill P14 TO (86444) Summerview Det Ph 2</t>
  </si>
  <si>
    <t>10-27-2023 TO 11-02-2023</t>
  </si>
  <si>
    <t>1931001048</t>
  </si>
  <si>
    <t>D143</t>
  </si>
  <si>
    <t>Pugmill P6 TO (323-1078) Lamar ES #38 - Brookewater</t>
  </si>
  <si>
    <t>31129616</t>
  </si>
  <si>
    <t>Pugmill P6 TO (96732) TXDOT - WHARTON COUNTY, US 59</t>
  </si>
  <si>
    <t>02-07-2025 to 02-13-2025</t>
  </si>
  <si>
    <t>1931008596</t>
  </si>
  <si>
    <t>D144</t>
  </si>
  <si>
    <t>Pugmill P6 TO (323-2150) Brookewater Sec 10</t>
  </si>
  <si>
    <t>1931010867</t>
  </si>
  <si>
    <t>Pugmill P6 TO (323-2781) August Meadows Sec 1</t>
  </si>
  <si>
    <t>31097502</t>
  </si>
  <si>
    <t>D145</t>
  </si>
  <si>
    <t>Pugmill P6 TO (87951) Arabella on the Prairie Sec 3</t>
  </si>
  <si>
    <t>31119790</t>
  </si>
  <si>
    <t>Pugmill P6 TO (107445) Trillium 7</t>
  </si>
  <si>
    <t>31121425</t>
  </si>
  <si>
    <t>D151</t>
  </si>
  <si>
    <t>Pugmill P6 TO (104020) University BLVD</t>
  </si>
  <si>
    <t>31129788</t>
  </si>
  <si>
    <t>70052309</t>
  </si>
  <si>
    <t>D153</t>
  </si>
  <si>
    <t>Pugmill P14 TO (86443) Summerview Det Ph 2</t>
  </si>
  <si>
    <t>1931006746</t>
  </si>
  <si>
    <t>D154</t>
  </si>
  <si>
    <t>07-03-2025 to 07-09-2025</t>
  </si>
  <si>
    <t>1931007752</t>
  </si>
  <si>
    <t>Pugmill P6 TO (323-186) Ryehill D&amp;MG Ph 1</t>
  </si>
  <si>
    <t>71066654</t>
  </si>
  <si>
    <t>D158</t>
  </si>
  <si>
    <t>Pugmill P13 TO (88254) TOWNHAR BOUR ESTATES</t>
  </si>
  <si>
    <t>06-28-2024 TO 07-04-2024</t>
  </si>
  <si>
    <t>1973003054</t>
  </si>
  <si>
    <t>D16</t>
  </si>
  <si>
    <t>Pugmill P3 TO (323-1092) Elyson Phase 7 Overflow Motigation Basins</t>
  </si>
  <si>
    <t>1973005432</t>
  </si>
  <si>
    <t>Pugmill P3 TO (323-997) Sherwood Elementary - SBISD - SYLVESTER</t>
  </si>
  <si>
    <t>70033758</t>
  </si>
  <si>
    <t>D160</t>
  </si>
  <si>
    <t>Pugmill P14 TO (83849) TX Dot FM 1463</t>
  </si>
  <si>
    <t>1931005629</t>
  </si>
  <si>
    <t>D161</t>
  </si>
  <si>
    <t>Pugmill P6 TO (323-1257) Stonecreek Estates Sec 15 WSD</t>
  </si>
  <si>
    <t>70038825</t>
  </si>
  <si>
    <t>Pugmill P14 TO (88644) Candela 12 &amp; 13</t>
  </si>
  <si>
    <t>70038909</t>
  </si>
  <si>
    <t>Pugmill P14 TO (69031) TX Dot FM 1463</t>
  </si>
  <si>
    <t>70058421</t>
  </si>
  <si>
    <t>Pugmill P14 TO (93957) Harvest Green Sec 48 &amp; 49</t>
  </si>
  <si>
    <t>02-09-2024 TO 02-15-2024</t>
  </si>
  <si>
    <t>31097858</t>
  </si>
  <si>
    <t>D162</t>
  </si>
  <si>
    <t>Pugmill P6 TO (86316) Hallimore Ranch Det. Basin PH 1</t>
  </si>
  <si>
    <t>04-05-2024 to 04-11-2024</t>
  </si>
  <si>
    <t>31098173</t>
  </si>
  <si>
    <t>Pugmill P6 TO (97699) Hallimore Ranch 1 WSD</t>
  </si>
  <si>
    <t>31099544</t>
  </si>
  <si>
    <t>Pugmill P6 TO (97154) Harvest Green Sec 45 &amp; 50</t>
  </si>
  <si>
    <t>04-19-2024 to 04-25-2024</t>
  </si>
  <si>
    <t>70041512</t>
  </si>
  <si>
    <t>Pugmill P14 TO (87415) Harvest Green Sec 48 &amp; 49</t>
  </si>
  <si>
    <t>10-13-2023 to 10-19-2023</t>
  </si>
  <si>
    <t>70053861</t>
  </si>
  <si>
    <t>Pugmill P14 TO (97900) COH TDO Panel Replace ( Stafford Springs)</t>
  </si>
  <si>
    <t>01-05-2024 TO 01-11-2024</t>
  </si>
  <si>
    <t>70054335</t>
  </si>
  <si>
    <t>Pugmill P14 TO (98298) Jordan Ranch Sec 46 &amp; 47 WSD&amp;P</t>
  </si>
  <si>
    <t>70059059</t>
  </si>
  <si>
    <t>Pugmill P14 TO (97175) Tamarron West Sec 6</t>
  </si>
  <si>
    <t>02-16-2024 to 02-22-2024</t>
  </si>
  <si>
    <t>1931026200</t>
  </si>
  <si>
    <t>Pugmill P6 TO (323-3718) Magnolia Trails</t>
  </si>
  <si>
    <t>10-23-2025 TO 10-29-2025</t>
  </si>
  <si>
    <t>1973020757</t>
  </si>
  <si>
    <t>Pugmill P3 TO (323-2594) Cross Creek West Sec 12 WSDP</t>
  </si>
  <si>
    <t>34130547</t>
  </si>
  <si>
    <t>Pugmill P8 TO (92201) Meadows Sec 6 at River Ranch Ph 3</t>
  </si>
  <si>
    <t>12-08-2023 to 12-14-2023</t>
  </si>
  <si>
    <t>34130586</t>
  </si>
  <si>
    <t>Pugmill P8 TO (74394) Fountainview Subdivision Drainage Improvements</t>
  </si>
  <si>
    <t>70060162</t>
  </si>
  <si>
    <t>Pugmill P14 TO (90740) TXDOT - FT. BEND - UA 90 - CONTR # 0027-08-180</t>
  </si>
  <si>
    <t>02-23-2024 TO 02-29-2024</t>
  </si>
  <si>
    <t>70063627</t>
  </si>
  <si>
    <t>Pugmill P14 TO (89243) Marvest Green Sec 44, 46 &amp; 47 WSDP</t>
  </si>
  <si>
    <t>04-12-2024 to 04-18-2024</t>
  </si>
  <si>
    <t>1931017481</t>
  </si>
  <si>
    <t>D168</t>
  </si>
  <si>
    <t>Pugmill P6 TO (323-3308) 323-3308</t>
  </si>
  <si>
    <t>09-04-2025 to 09-10-2025</t>
  </si>
  <si>
    <t>1931017509</t>
  </si>
  <si>
    <t>Pugmill P6 TO (323-2976) 323-2976</t>
  </si>
  <si>
    <t>1973023244</t>
  </si>
  <si>
    <t>Pugmill P3 TO (323-2598) Elyson Blvd St Ded Sec 5 WSDP</t>
  </si>
  <si>
    <t>08-21-2025 to 08-27-2025</t>
  </si>
  <si>
    <t>31104688</t>
  </si>
  <si>
    <t>Pugmill P6 TO (95982) Harvest Green Grainage &amp; Mass Grading Phase VI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</si>
  <si>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</si>
  <si>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</si>
  <si>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</si>
  <si>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</si>
  <si>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</si>
  <si>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</si>
  <si>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70057919</t>
  </si>
  <si>
    <t>Pugmill P14 TO (99815) Jordan Ranch Sec 43 WSD&amp;P (Ruben)</t>
  </si>
  <si>
    <t>30022563</t>
  </si>
  <si>
    <t>D170</t>
  </si>
  <si>
    <t>Pugmill P5 TO (98927) STERLING LAKES NORTH SEC 7</t>
  </si>
  <si>
    <t>37118476</t>
  </si>
  <si>
    <t>Pugmill P11 TO (99425) MD Anderson Pawnee Expansion</t>
  </si>
  <si>
    <t>45012314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</si>
  <si>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</si>
  <si>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</si>
  <si>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</si>
  <si>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</si>
  <si>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</si>
  <si>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</si>
  <si>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</si>
  <si>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</si>
  <si>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</si>
  <si>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</si>
  <si>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</si>
  <si>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</si>
  <si>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</si>
  <si>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</si>
  <si>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</si>
  <si>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</si>
  <si>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</si>
  <si>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</si>
  <si>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Pugmill P16 TO (26014) WALL 6- TXDOT HARRIS CO. 610/ALMEDA-FANNIN</t>
  </si>
  <si>
    <t>75018765</t>
  </si>
  <si>
    <t>Pugmill P16 TO (94907) Common Wealth</t>
  </si>
  <si>
    <t>12-29-2023 TO 01-04-2024</t>
  </si>
  <si>
    <t>75019103</t>
  </si>
  <si>
    <t>Pugmill P16 TO (98221) Meridiana 5 East</t>
  </si>
  <si>
    <t>45012313</t>
  </si>
  <si>
    <t>D171</t>
  </si>
  <si>
    <t>45012312</t>
  </si>
  <si>
    <t>D172</t>
  </si>
  <si>
    <t>1936010495</t>
  </si>
  <si>
    <t>D173</t>
  </si>
  <si>
    <t>Pugmill P10 TO (323-2433) Kresston Sec 20 WSD</t>
  </si>
  <si>
    <t>36083330</t>
  </si>
  <si>
    <t>Pugmill P10 TO (99654) 99654</t>
  </si>
  <si>
    <t>45012311</t>
  </si>
  <si>
    <t>D175</t>
  </si>
  <si>
    <t>30027647</t>
  </si>
  <si>
    <t>Pugmill P5 TO (95228) CREEKHAVEN BLVD 1 WSD</t>
  </si>
  <si>
    <t>08-02-2024 to 08-08-2024</t>
  </si>
  <si>
    <t>34170906</t>
  </si>
  <si>
    <t>D179</t>
  </si>
  <si>
    <t>Pugmill P8 TO (83953) TIDWELL TIMBERS</t>
  </si>
  <si>
    <t>01-24-2025 TO 01-30-2025</t>
  </si>
  <si>
    <t>34171991</t>
  </si>
  <si>
    <t>Pugmill P8 TO (115184) Mesa Garden Apataments</t>
  </si>
  <si>
    <t>01-31-2025 to 02-06-2025</t>
  </si>
  <si>
    <t>34172558</t>
  </si>
  <si>
    <t>70042593</t>
  </si>
  <si>
    <t>70044936</t>
  </si>
  <si>
    <t>70061788</t>
  </si>
  <si>
    <t>Pugmill P14 TO (95213) HARVEST GREEN SECT. 42</t>
  </si>
  <si>
    <t>03-08-2024 to 03-14-2024</t>
  </si>
  <si>
    <t>70040733</t>
  </si>
  <si>
    <t>D181</t>
  </si>
  <si>
    <t>Pugmill P14 TO (79828) Lakes of Orchid Estates</t>
  </si>
  <si>
    <t>70049376</t>
  </si>
  <si>
    <t>70054340</t>
  </si>
  <si>
    <t>D184</t>
  </si>
  <si>
    <t>37101937</t>
  </si>
  <si>
    <t>D187</t>
  </si>
  <si>
    <t>Pugmill P11 TO (88222) Kemah Crossing Sec 3</t>
  </si>
  <si>
    <t>11-10-2023 TO 11-16-2023</t>
  </si>
  <si>
    <t>71056474</t>
  </si>
  <si>
    <t>D194</t>
  </si>
  <si>
    <t>Pugmill P13 TO (88462) Friendswood Trails Sec 3A &amp; 4A WSDP</t>
  </si>
  <si>
    <t>1973004412</t>
  </si>
  <si>
    <t>D195</t>
  </si>
  <si>
    <t>Pugmill P3 TO (323-1189) Clay Road Segment 2 Paving and Drainage</t>
  </si>
  <si>
    <t>05-15-2025 to 05-21-2025</t>
  </si>
  <si>
    <t>73090667</t>
  </si>
  <si>
    <t>Pugmill P3 TO (115381) 115381</t>
  </si>
  <si>
    <t>03-21-2025 to 03-27-2025</t>
  </si>
  <si>
    <t>34128178</t>
  </si>
  <si>
    <t>D20</t>
  </si>
  <si>
    <t>Pugmill P8 TO (95874) COH FY 2023 # 4- RICHLAND - PO 52</t>
  </si>
  <si>
    <t>11-17-2023 TO 11-21-2023</t>
  </si>
  <si>
    <t>34151666</t>
  </si>
  <si>
    <t>Pugmill P8 TO (95913) Urban Air Shell Building</t>
  </si>
  <si>
    <t>07-12-2024 TO 07-18-2024</t>
  </si>
  <si>
    <t>34164963</t>
  </si>
  <si>
    <t>Pugmill P8 TO (106687) UPS Sweetwater</t>
  </si>
  <si>
    <t>11-15-2024 to 11-21-2024</t>
  </si>
  <si>
    <t>38054155</t>
  </si>
  <si>
    <t>D202</t>
  </si>
  <si>
    <t>Pugmill P12 TO (106468) 106468</t>
  </si>
  <si>
    <t>34157051</t>
  </si>
  <si>
    <t>D203</t>
  </si>
  <si>
    <t>Pugmill P8 TO (108135) 108135</t>
  </si>
  <si>
    <t>08-30-2024 to 09-05-2024</t>
  </si>
  <si>
    <t>1931009300</t>
  </si>
  <si>
    <t>D206</t>
  </si>
  <si>
    <t>Pugmill P6 TO (323-2054) EMBERLY SEC 11</t>
  </si>
  <si>
    <t>31098671</t>
  </si>
  <si>
    <t>31127716</t>
  </si>
  <si>
    <t>Pugmill P6 TO (112601) EVERGREEN SEC 4 - WSD&amp;P</t>
  </si>
  <si>
    <t>31137675</t>
  </si>
  <si>
    <t>Pugmill P6 TO (123394) Preserve at Rosenberg Sec 2 &amp; Koeblen Rd PH 1&amp;2</t>
  </si>
  <si>
    <t>38045169</t>
  </si>
  <si>
    <t>D207</t>
  </si>
  <si>
    <t>Pugmill P12 TO (95143) Creekwood Crossing 1 WSD</t>
  </si>
  <si>
    <t>70061919</t>
  </si>
  <si>
    <t>D208</t>
  </si>
  <si>
    <t>71066829</t>
  </si>
  <si>
    <t>D209</t>
  </si>
  <si>
    <t>Pugmill P13 TO (93583) Galveston County Algo-Alta Loma Project</t>
  </si>
  <si>
    <t>72047530</t>
  </si>
  <si>
    <t>D210</t>
  </si>
  <si>
    <t>Pugmill P15 TO (88535) HPD Bunker &amp; Relocation Facility</t>
  </si>
  <si>
    <t>10-04-2024 to 10-10-2024</t>
  </si>
  <si>
    <t>31096210</t>
  </si>
  <si>
    <t>D211</t>
  </si>
  <si>
    <t>03-22-2024 TO 03-27-2024</t>
  </si>
  <si>
    <t>1931004913</t>
  </si>
  <si>
    <t>D212</t>
  </si>
  <si>
    <t>Pugmill P6 TO (323-33) 323-33</t>
  </si>
  <si>
    <t>06-19-2025 to 06-25-2025</t>
  </si>
  <si>
    <t>31101647</t>
  </si>
  <si>
    <t>Pugmill P6 TO (96838) Lamar Transportation Center #3</t>
  </si>
  <si>
    <t>05-03-2024 to 05-09-2024</t>
  </si>
  <si>
    <t>31106547</t>
  </si>
  <si>
    <t>Pugmill P6 TO (99171) Sorrento 4</t>
  </si>
  <si>
    <t>31108059</t>
  </si>
  <si>
    <t>Pugmill P6 TO (98154) Austin Point Foundation Way</t>
  </si>
  <si>
    <t>07-19-2024 to 07-25-2024</t>
  </si>
  <si>
    <t>31138835</t>
  </si>
  <si>
    <t>Pugmill P6 TO (105686) Montclair Blvd Ph II</t>
  </si>
  <si>
    <t>04-11-2025 to 04-17-2025</t>
  </si>
  <si>
    <t>31139736</t>
  </si>
  <si>
    <t>Pugmill P6 TO (117238) Harvest Green Sec 56</t>
  </si>
  <si>
    <t>04-25-2025 TO 04-30-2025</t>
  </si>
  <si>
    <t>31101690</t>
  </si>
  <si>
    <t>D213</t>
  </si>
  <si>
    <t>Pugmill P6 TO (70514) TXDOT - WHARTON CO. - FM 1301 - CTR#1412-03-038</t>
  </si>
  <si>
    <t>31106234</t>
  </si>
  <si>
    <t>31106679</t>
  </si>
  <si>
    <t>Pugmill P6 TO (21282) Hourly Standby Time</t>
  </si>
  <si>
    <t>07-05-2024 to 07-11-2024</t>
  </si>
  <si>
    <t>1931003184</t>
  </si>
  <si>
    <t>D215</t>
  </si>
  <si>
    <t>Pugmill P6 TO (323-135) Ryehill 1,2 &amp; 2A</t>
  </si>
  <si>
    <t>06-05-2025 to 06-11-2025</t>
  </si>
  <si>
    <t>1931009134</t>
  </si>
  <si>
    <t>31117836</t>
  </si>
  <si>
    <t>Pugmill P6 TO (102973) Boothline Road St Ded WSDP</t>
  </si>
  <si>
    <t>31124151</t>
  </si>
  <si>
    <t>Pugmill P6 TO (111565) Wallingford Park Dr PH 3</t>
  </si>
  <si>
    <t>11-22-2024 TO 11-27-2024</t>
  </si>
  <si>
    <t>72036673</t>
  </si>
  <si>
    <t>Pugmill P15 TO (88529) Worthing HS</t>
  </si>
  <si>
    <t>72036674</t>
  </si>
  <si>
    <t>72036675</t>
  </si>
  <si>
    <t>72036676</t>
  </si>
  <si>
    <t>72036791</t>
  </si>
  <si>
    <t>Pugmill P15 TO (100444) 100444</t>
  </si>
  <si>
    <t>72036792</t>
  </si>
  <si>
    <t>71063859</t>
  </si>
  <si>
    <t>D217</t>
  </si>
  <si>
    <t>Pugmill P13 TO (90708) BEACON POINT LAGO MAR Sec 2</t>
  </si>
  <si>
    <t>71051292</t>
  </si>
  <si>
    <t>D22</t>
  </si>
  <si>
    <t>Pugmill P13 TO (82564) Pedregal 6</t>
  </si>
  <si>
    <t>09-01-2023 to 09-07-2023</t>
  </si>
  <si>
    <t>71064465</t>
  </si>
  <si>
    <t>Pugmill P13 TO (97388) Trails Woodhaven Lakes Sec 2 WSD</t>
  </si>
  <si>
    <t>05-31-2024 to 06-06-2024</t>
  </si>
  <si>
    <t>34146842</t>
  </si>
  <si>
    <t>D223</t>
  </si>
  <si>
    <t>Pugmill P8 TO (98800) 98800</t>
  </si>
  <si>
    <t>71079362</t>
  </si>
  <si>
    <t>D224</t>
  </si>
  <si>
    <t>Pugmill P13 TO (116305) 116305</t>
  </si>
  <si>
    <t>03-28-2025 to 04-03-2025</t>
  </si>
  <si>
    <t>37143240</t>
  </si>
  <si>
    <t>D227</t>
  </si>
  <si>
    <t>Pugmill P11 TO (111805) COH Sagamont WWTP Imp Projects</t>
  </si>
  <si>
    <t>72041081</t>
  </si>
  <si>
    <t>Pugmill P15 TO (93517) HPW Arlington Heights Drainage</t>
  </si>
  <si>
    <t>72042148</t>
  </si>
  <si>
    <t>Pugmill P15 TO (103893) 103893</t>
  </si>
  <si>
    <t>72051246</t>
  </si>
  <si>
    <t>12-20-2024 to 12-26-2024</t>
  </si>
  <si>
    <t>34169170</t>
  </si>
  <si>
    <t>D230</t>
  </si>
  <si>
    <t>Pugmill P8 TO (94417) Wayside Village SEC. 10</t>
  </si>
  <si>
    <t>01-03-2025 to 01-09-2025</t>
  </si>
  <si>
    <t>1975003900</t>
  </si>
  <si>
    <t>Pugmill P16 TO (323-4150) CREEKHAVEN SEC 5</t>
  </si>
  <si>
    <t>12-04-2025 to 12-10-2025</t>
  </si>
  <si>
    <t>37127698</t>
  </si>
  <si>
    <t>D235</t>
  </si>
  <si>
    <t>Pugmill P11 TO (94447) BRAZORIA COUNTY - CR 58 WIDENING</t>
  </si>
  <si>
    <t>07-26-2024 to 08-01-2024</t>
  </si>
  <si>
    <t>37128057</t>
  </si>
  <si>
    <t>34152865</t>
  </si>
  <si>
    <t>D237</t>
  </si>
  <si>
    <t>Pugmill P8 TO (108261) CNP Treaschwig Sub</t>
  </si>
  <si>
    <t>37107804</t>
  </si>
  <si>
    <t>D24</t>
  </si>
  <si>
    <t>Pugmill P11 TO (92994) 92994</t>
  </si>
  <si>
    <t>73089088</t>
  </si>
  <si>
    <t>D242</t>
  </si>
  <si>
    <t>Pugmill P3 TO (117603) 117603</t>
  </si>
  <si>
    <t>03-14-2025 to 03-20-2025</t>
  </si>
  <si>
    <t>34170505</t>
  </si>
  <si>
    <t>D243</t>
  </si>
  <si>
    <t>Pugmill P8 TO (113617) Port of Houston Container Yard 6 &amp; 7</t>
  </si>
  <si>
    <t>01-17-2025 to 01-23-2025</t>
  </si>
  <si>
    <t>1936006309</t>
  </si>
  <si>
    <t>D245</t>
  </si>
  <si>
    <t>Pugmill P10 TO (323-351) Wildtree Section 5 WSD&amp;P</t>
  </si>
  <si>
    <t>31134055</t>
  </si>
  <si>
    <t>D247</t>
  </si>
  <si>
    <t>Pugmill P6 TO (114211) 114211</t>
  </si>
  <si>
    <t>36098929</t>
  </si>
  <si>
    <t>D248</t>
  </si>
  <si>
    <t>Pugmill P10 TO (109121) Colony at Pinehurst Sec 5 &amp; 6 WSD&amp;P</t>
  </si>
  <si>
    <t>36100176</t>
  </si>
  <si>
    <t>Pugmill P10 TO (111132) Two Step Farm Ph 1</t>
  </si>
  <si>
    <t>36100890</t>
  </si>
  <si>
    <t>12-13-2024 to 12-19-2024</t>
  </si>
  <si>
    <t>36103214</t>
  </si>
  <si>
    <t>Pugmill P10 TO (117845) 117845</t>
  </si>
  <si>
    <t>1934000811</t>
  </si>
  <si>
    <t>D250</t>
  </si>
  <si>
    <t>Pugmill P8 TO (323-386) 323-386</t>
  </si>
  <si>
    <t>1934000921</t>
  </si>
  <si>
    <t>Pugmill P8 TO (323-991) Sweetgrass Village Sec 4 - WSD&amp;P</t>
  </si>
  <si>
    <t>34164279</t>
  </si>
  <si>
    <t>Pugmill P8 TO (109953) IAH Terminal B</t>
  </si>
  <si>
    <t>11-08-2024 to 11-14-2024</t>
  </si>
  <si>
    <t>34167145</t>
  </si>
  <si>
    <t>Pugmill P8 TO (115655) MLIT-DIFFCO</t>
  </si>
  <si>
    <t>12-06-2024 to 12-12-2024</t>
  </si>
  <si>
    <t>34176653</t>
  </si>
  <si>
    <t>Pugmill P8 TO (116350) 116350</t>
  </si>
  <si>
    <t>71080070</t>
  </si>
  <si>
    <t>D257</t>
  </si>
  <si>
    <t>Pugmill P13 TO (113029) COM Corporate and Continuing Education Center</t>
  </si>
  <si>
    <t>1971006510</t>
  </si>
  <si>
    <t>D258</t>
  </si>
  <si>
    <t>Pugmill P13 TO (323-2485) MIDLINE SEC 3 WSDP</t>
  </si>
  <si>
    <t>07-31-2025 to 08-06-2025</t>
  </si>
  <si>
    <t>1971006637</t>
  </si>
  <si>
    <t>Pugmill P13 TO (323-2179) Dickinson HS CTE Additions</t>
  </si>
  <si>
    <t>1936005571</t>
  </si>
  <si>
    <t>D260</t>
  </si>
  <si>
    <t>Pugmill P10 TO (323-1227) 323-1227</t>
  </si>
  <si>
    <t>34172006</t>
  </si>
  <si>
    <t>D261</t>
  </si>
  <si>
    <t>Pugmill P8 TO (109945) Scotts Bend 3</t>
  </si>
  <si>
    <t>34173034</t>
  </si>
  <si>
    <t>Pugmill P8 TO (99773) TIDWELL TIMBERS</t>
  </si>
  <si>
    <t>34173028</t>
  </si>
  <si>
    <t>D263</t>
  </si>
  <si>
    <t>Pugmill P8 TO (112333) Woodcrest Subdivision</t>
  </si>
  <si>
    <t>38067244</t>
  </si>
  <si>
    <t>Pugmill P12 TO (102148) 102148</t>
  </si>
  <si>
    <t>38067920</t>
  </si>
  <si>
    <t>Pugmill P12 TO (113855) 113855</t>
  </si>
  <si>
    <t>02-14-2025 to 02-20-2025</t>
  </si>
  <si>
    <t>38070757</t>
  </si>
  <si>
    <t>Pugmill P12 TO (119596) 119596</t>
  </si>
  <si>
    <t>38073120</t>
  </si>
  <si>
    <t>Pugmill P12 TO (123697) Chambers Reserve</t>
  </si>
  <si>
    <t>38073422</t>
  </si>
  <si>
    <t>Pugmill P12 TO (119552) 119552</t>
  </si>
  <si>
    <t>1931013729</t>
  </si>
  <si>
    <t>D274</t>
  </si>
  <si>
    <t>Pugmill P6 TO (323-2650) DEL WEBB AT RYEHILL SEC 1</t>
  </si>
  <si>
    <t>08-14-2025 to 08-20-2025</t>
  </si>
  <si>
    <t>1931012576</t>
  </si>
  <si>
    <t>D277</t>
  </si>
  <si>
    <t>Pugmill P6 TO (323-2718) Revera Det and MG</t>
  </si>
  <si>
    <t>1931014897</t>
  </si>
  <si>
    <t>1973006174</t>
  </si>
  <si>
    <t>05-29-2025 to 06-04-2025</t>
  </si>
  <si>
    <t>1973010796</t>
  </si>
  <si>
    <t>Pugmill P3 TO (323-1782) Fulshear Lakes Way Ph3 Creekside Village Sec7-WSDP</t>
  </si>
  <si>
    <t>1936002324</t>
  </si>
  <si>
    <t>D279</t>
  </si>
  <si>
    <t>Pugmill P10 TO (323-1553) ESCONDIDO SEC 8</t>
  </si>
  <si>
    <t>1936005752</t>
  </si>
  <si>
    <t>Pugmill P10 TO (323-1148) Hourly Standby</t>
  </si>
  <si>
    <t>1936010721</t>
  </si>
  <si>
    <t>Pugmill P10 TO (323-3367) Heartland Pass WSD</t>
  </si>
  <si>
    <t>1936014345</t>
  </si>
  <si>
    <t>Pugmill P10 TO (323-3899) Legacy Grove Sec 1</t>
  </si>
  <si>
    <t>1934004908</t>
  </si>
  <si>
    <t>D285</t>
  </si>
  <si>
    <t>Pugmill P8 TO (323-11) Metro MAINTENANCE WAY</t>
  </si>
  <si>
    <t>1934005531</t>
  </si>
  <si>
    <t>Pugmill P8 TO (323-990) Pelly Place Section 3</t>
  </si>
  <si>
    <t>06-12-2025 to 06-18-2025</t>
  </si>
  <si>
    <t>1934005615</t>
  </si>
  <si>
    <t>Pugmill P8 TO (323-1950) 323-1950</t>
  </si>
  <si>
    <t>1934005649</t>
  </si>
  <si>
    <t>Pugmill P8 TO (323-634) 323-634</t>
  </si>
  <si>
    <t>1934005662</t>
  </si>
  <si>
    <t>Pugmill P8 TO (323-1144) AH Catering Operations Facility</t>
  </si>
  <si>
    <t>1934008736</t>
  </si>
  <si>
    <t>Pugmill P8 TO (323-1874) Cedar Pointe Sec. 5 WSDP</t>
  </si>
  <si>
    <t>1971001933</t>
  </si>
  <si>
    <t>D292</t>
  </si>
  <si>
    <t>Pugmill P13 TO (323-1596) Container Yard 1 South</t>
  </si>
  <si>
    <t>1971007415</t>
  </si>
  <si>
    <t>D295</t>
  </si>
  <si>
    <t>Pugmill P13 TO (323-2596) Midline Sec 2 WSDP</t>
  </si>
  <si>
    <t>1936007229</t>
  </si>
  <si>
    <t>D296</t>
  </si>
  <si>
    <t>Pugmill P10 TO (323-2291) Audubon Crssng Trl Ph 1 and Sec. 7 offsite WSDP</t>
  </si>
  <si>
    <t>30023572</t>
  </si>
  <si>
    <t>Pugmill P5 TO (77963) TXDOT - SH 288 @ CR. 48 E- CN# 0598-02-112</t>
  </si>
  <si>
    <t>04-26-2024 to 05-02-2024</t>
  </si>
  <si>
    <t>37140181</t>
  </si>
  <si>
    <t>Pugmill P11 TO (109574) Pearland Industrial</t>
  </si>
  <si>
    <t>45012321</t>
  </si>
  <si>
    <t>72028574</t>
  </si>
  <si>
    <t>45012317</t>
  </si>
  <si>
    <t>D32</t>
  </si>
  <si>
    <t>45012322</t>
  </si>
  <si>
    <t>72028817</t>
  </si>
  <si>
    <t>Pugmill P15 TO (88033) BRANARD - st /COH 72in WL</t>
  </si>
  <si>
    <t>30014790</t>
  </si>
  <si>
    <t>Pugmill P5 TO (80012) Valencia Section 3</t>
  </si>
  <si>
    <t>45012315</t>
  </si>
  <si>
    <t>1937014554</t>
  </si>
  <si>
    <t>D35</t>
  </si>
  <si>
    <t>Pugmill P11 TO (323-2340) Friendswood 24 Inch Clear Crossing</t>
  </si>
  <si>
    <t>10-02-2025 to 10-08-2025</t>
  </si>
  <si>
    <t>30013561</t>
  </si>
  <si>
    <t>Pugmill P5 TO (84645) TXDOT - SH 288 @ CR. 64 W - CN# 0598-02-125</t>
  </si>
  <si>
    <t>75014024</t>
  </si>
  <si>
    <t>Pugmill P16 TO (85187) TXDOT - SH 288 @ CR. 63 E - CN# 0598-02-125</t>
  </si>
  <si>
    <t>07-28-2023 TO 08-03-2023</t>
  </si>
  <si>
    <t>75022078</t>
  </si>
  <si>
    <t>Pugmill P16 TO (93647) 93647</t>
  </si>
  <si>
    <t>1937011507</t>
  </si>
  <si>
    <t>Pugmill P11 TO (323-2881) Park 8 Public Roads</t>
  </si>
  <si>
    <t>72026286</t>
  </si>
  <si>
    <t>Pugmill P15 TO (93922) FY2022 Citywide street drainage Rehab #1 WBS - MI</t>
  </si>
  <si>
    <t>30019587</t>
  </si>
  <si>
    <t>D37</t>
  </si>
  <si>
    <t>Pugmill P5 TO (97912) WALL 7- TXDOT HARRIS CO. 610/ALMEDA - FANNIN</t>
  </si>
  <si>
    <t>37143238</t>
  </si>
  <si>
    <t>75033464</t>
  </si>
  <si>
    <t>Pugmill P16 TO (98843) Foxtail Palms Sec 1 WSD</t>
  </si>
  <si>
    <t>02-21-2025 to 02-27-2025</t>
  </si>
  <si>
    <t>75033545</t>
  </si>
  <si>
    <t>Pugmill P16 TO (114551) LEGACY SEC 6</t>
  </si>
  <si>
    <t>72053637</t>
  </si>
  <si>
    <t>D44</t>
  </si>
  <si>
    <t>Pugmill P15 TO (115086) 115086</t>
  </si>
  <si>
    <t>30025177</t>
  </si>
  <si>
    <t>D45</t>
  </si>
  <si>
    <t>37111326</t>
  </si>
  <si>
    <t>Pugmill P11 TO (94427) Caldwell Crossing Sec 2</t>
  </si>
  <si>
    <t>75013303</t>
  </si>
  <si>
    <t>Pugmill P16 TO (75799) Valencia Section 5</t>
  </si>
  <si>
    <t>07-14-2023 TO 07-20-2023</t>
  </si>
  <si>
    <t>75024541</t>
  </si>
  <si>
    <t>Pugmill P16 TO (95228) CREEKHAVEN BLVD 1 WSD</t>
  </si>
  <si>
    <t>71075319</t>
  </si>
  <si>
    <t>D48</t>
  </si>
  <si>
    <t>Pugmill P13 TO (90610) Ashland Ph 1A</t>
  </si>
  <si>
    <t>31095476</t>
  </si>
  <si>
    <t>Pugmill P6 TO (95213) HARVEST GREEN SECT. 42</t>
  </si>
  <si>
    <t>03-15-2024 to 03-21-2024</t>
  </si>
  <si>
    <t>70047717</t>
  </si>
  <si>
    <t>70067112</t>
  </si>
  <si>
    <t>Pugmill P14 TO (102122) Pecan Ridge Sec 9</t>
  </si>
  <si>
    <t>73094414</t>
  </si>
  <si>
    <t>Pugmill P3 TO (118181) Jordan Ranch SEC 52 &amp; 53</t>
  </si>
  <si>
    <t>75013884</t>
  </si>
  <si>
    <t>Pugmill P16 TO (81668) 1211 kipling st /COH 72in WL</t>
  </si>
  <si>
    <t>1937007239</t>
  </si>
  <si>
    <t>D61</t>
  </si>
  <si>
    <t>Pugmill P11 TO (323-333) TXDOT (McGREGOR)- SH 288-0598-01-105</t>
  </si>
  <si>
    <t>1937008508</t>
  </si>
  <si>
    <t>Pugmill P11 TO (323-617) UH Loop Road</t>
  </si>
  <si>
    <t>1972009030</t>
  </si>
  <si>
    <t>Pugmill P15 TO (323-22) MD Anderson S Campus Biosciences Research Facility</t>
  </si>
  <si>
    <t>11-13-2025 to 11-19-2025</t>
  </si>
  <si>
    <t>1972009048</t>
  </si>
  <si>
    <t>Pugmill P15 TO (323-2988) City Park Bldg 5</t>
  </si>
  <si>
    <t>45012318</t>
  </si>
  <si>
    <t>D70</t>
  </si>
  <si>
    <t>34130203</t>
  </si>
  <si>
    <t>D71</t>
  </si>
  <si>
    <t>Pugmill P8 TO (42889) Hourly Standby</t>
  </si>
  <si>
    <t>34130581</t>
  </si>
  <si>
    <t>34134853</t>
  </si>
  <si>
    <t>34136088</t>
  </si>
  <si>
    <t>Pugmill P8 TO (98361) Targa - Fire Line</t>
  </si>
  <si>
    <t>34136488</t>
  </si>
  <si>
    <t>Pugmill P8 TO (100347) 100347</t>
  </si>
  <si>
    <t>73095678</t>
  </si>
  <si>
    <t>Pugmill P3 TO (97949) 97949</t>
  </si>
  <si>
    <t>45012316</t>
  </si>
  <si>
    <t>D72</t>
  </si>
  <si>
    <t>45012319</t>
  </si>
  <si>
    <t>1973013167</t>
  </si>
  <si>
    <t>D76</t>
  </si>
  <si>
    <t>Pugmill P3 TO (323-1963) Grand Prairie Sec 10 WSDP</t>
  </si>
  <si>
    <t>73015377</t>
  </si>
  <si>
    <t>Pugmill P3 TO (94057) 94057</t>
  </si>
  <si>
    <t>10-20-2023 to 10-26-2023</t>
  </si>
  <si>
    <t>73017560</t>
  </si>
  <si>
    <t>Pugmill P3 TO (84360) Schield Rd Tract WSD</t>
  </si>
  <si>
    <t>11-03-2023 to 11-09-2023</t>
  </si>
  <si>
    <t>31121474</t>
  </si>
  <si>
    <t>D85</t>
  </si>
  <si>
    <t>Pugmill P6 TO (108729) Austin Point Sec 4 WSD</t>
  </si>
  <si>
    <t>70043954</t>
  </si>
  <si>
    <t>Pugmill P14 TO (69030) TX Dot FM 1463</t>
  </si>
  <si>
    <t>71055445</t>
  </si>
  <si>
    <t>D87</t>
  </si>
  <si>
    <t>Pugmill P13 TO (92785) Westlawn and Highland Drainage Improv</t>
  </si>
  <si>
    <t>71076822</t>
  </si>
  <si>
    <t>D88</t>
  </si>
  <si>
    <t>31112424</t>
  </si>
  <si>
    <t>D94</t>
  </si>
  <si>
    <t>Pugmill P6 TO (107114) Harvest Green 54</t>
  </si>
  <si>
    <t>31118810</t>
  </si>
  <si>
    <t>Pugmill P6 TO (104334) The 1824 Austin Point Sec 2</t>
  </si>
  <si>
    <t>10-11-2024 to 10-17-2024</t>
  </si>
  <si>
    <t>31131844</t>
  </si>
  <si>
    <t>Pugmill P6 TO (101651) 101651</t>
  </si>
  <si>
    <t>71063443</t>
  </si>
  <si>
    <t>D95</t>
  </si>
  <si>
    <t>Pugmill P4 TO (85204) TXDOT - GALVESTON - SH 146 - LEGACY CITY - 0389-06</t>
  </si>
  <si>
    <t>30031188</t>
  </si>
  <si>
    <t>Pugmill P5 TO (109809) 109809</t>
  </si>
  <si>
    <t>R004234</t>
  </si>
  <si>
    <t>01-10-2025 to 01-16-2025</t>
  </si>
  <si>
    <t>92029866</t>
  </si>
  <si>
    <t>Pugmill P9 TO (118885) 118885</t>
  </si>
  <si>
    <t>R004911</t>
  </si>
  <si>
    <t>37143167</t>
  </si>
  <si>
    <t>Pugmill P11 TO (100010) Barry Rose WRF phase 1</t>
  </si>
  <si>
    <t>R004898</t>
  </si>
  <si>
    <t>45015394</t>
  </si>
  <si>
    <t>R004317</t>
  </si>
  <si>
    <t>45015421</t>
  </si>
  <si>
    <t>70065756</t>
  </si>
  <si>
    <t>Pugmill P14 TO (99171) Sorrento 4</t>
  </si>
  <si>
    <t>R002530</t>
  </si>
  <si>
    <t>75032712</t>
  </si>
  <si>
    <t>Pugmill P16 TO (100010) Barry Rose WRF phase 1</t>
  </si>
  <si>
    <t>R004359</t>
  </si>
  <si>
    <t>73014701</t>
  </si>
  <si>
    <t>Pugmill P3 TO (55655) First Met Senior Living</t>
  </si>
  <si>
    <t>R000943</t>
  </si>
  <si>
    <t>1931013261</t>
  </si>
  <si>
    <t>Pugmill P6 TO (323-08) Belknap Rd Pave... Drainage Imprvmt</t>
  </si>
  <si>
    <t>R005953</t>
  </si>
  <si>
    <t>70050832</t>
  </si>
  <si>
    <t>R001315</t>
  </si>
  <si>
    <t>12-21-2023 TO 12-21-2023</t>
  </si>
  <si>
    <t>70050953</t>
  </si>
  <si>
    <t>1931007751</t>
  </si>
  <si>
    <t>Pugmill P6 TO (323-1546) Davina Det and MG</t>
  </si>
  <si>
    <t>R005808</t>
  </si>
  <si>
    <t>31100245</t>
  </si>
  <si>
    <t>R002348</t>
  </si>
  <si>
    <t>34116330</t>
  </si>
  <si>
    <t>Pugmill P8 TO (83993) Meadws Section 3 PH 1</t>
  </si>
  <si>
    <t>R000230</t>
  </si>
  <si>
    <t>34122065</t>
  </si>
  <si>
    <t>Pugmill P8 TO (80578) CEDAR BAYOU PARK DRAINAGE IMPROVEMENT</t>
  </si>
  <si>
    <t>R000562</t>
  </si>
  <si>
    <t>70035980</t>
  </si>
  <si>
    <t>Pugmill P14 TO (62817) KIPP West Secondary Campus</t>
  </si>
  <si>
    <t>R000307</t>
  </si>
  <si>
    <t>70063709</t>
  </si>
  <si>
    <t>Pugmill P14 TO (97154) Harvest Green Sec 45 &amp; 50</t>
  </si>
  <si>
    <t>R002312</t>
  </si>
  <si>
    <t>72000000</t>
  </si>
  <si>
    <t>Pugmill P15 TO (00000) HOURLYSTANDBYTIME</t>
  </si>
  <si>
    <t>R001335</t>
  </si>
  <si>
    <t>34151683</t>
  </si>
  <si>
    <t>Pugmill P8 TO (87275) HC Beaumont Place</t>
  </si>
  <si>
    <t>R002867</t>
  </si>
  <si>
    <t>71067989</t>
  </si>
  <si>
    <t>Pugmill P13 TO (104460) TXDOT Sidewalks 270 and 96 - Main Lane</t>
  </si>
  <si>
    <t>R003124</t>
  </si>
  <si>
    <t>08-09-2024 to 08-15-2024</t>
  </si>
  <si>
    <t>31095550</t>
  </si>
  <si>
    <t>R002033</t>
  </si>
  <si>
    <t>31095554</t>
  </si>
  <si>
    <t>Pugmill P6 TO (95004) HARVEST GREEN SECT.43</t>
  </si>
  <si>
    <t>31095559</t>
  </si>
  <si>
    <t>31103828</t>
  </si>
  <si>
    <t>Pugmill P6 TO (103560) AUSTIN POINT</t>
  </si>
  <si>
    <t>R002671</t>
  </si>
  <si>
    <t>31131803</t>
  </si>
  <si>
    <t>Pugmill P6 TO (110626) Monarch Landing Sec 3</t>
  </si>
  <si>
    <t>R004827</t>
  </si>
  <si>
    <t>71050104</t>
  </si>
  <si>
    <t>Pugmill P13 TO (90516) Institutive Machines SuperBAB</t>
  </si>
  <si>
    <t>R000315</t>
  </si>
  <si>
    <t>45015439</t>
  </si>
  <si>
    <t>R004374</t>
  </si>
  <si>
    <t>34152864</t>
  </si>
  <si>
    <t>R003100</t>
  </si>
  <si>
    <t>73089086</t>
  </si>
  <si>
    <t>Pugmill P3 TO (112725) 112725</t>
  </si>
  <si>
    <t>R004918</t>
  </si>
  <si>
    <t>36101524</t>
  </si>
  <si>
    <t>Pugmill P10 TO (97088) 97088</t>
  </si>
  <si>
    <t>R004209</t>
  </si>
  <si>
    <t>36101640</t>
  </si>
  <si>
    <t>D254</t>
  </si>
  <si>
    <t>Pugmill P10 TO (99005) 99005</t>
  </si>
  <si>
    <t>R004334</t>
  </si>
  <si>
    <t>71077705</t>
  </si>
  <si>
    <t>Pugmill P13 TO (85204) TXDOT - GALVESTON - SH 146 - LEGACY CITY - 0389-06</t>
  </si>
  <si>
    <t>R004688</t>
  </si>
  <si>
    <t>38062832</t>
  </si>
  <si>
    <t>Pugmill P12 TO (66730) NORTHPARK DRIVE OVERPASS</t>
  </si>
  <si>
    <t>R004387</t>
  </si>
  <si>
    <t>38062841</t>
  </si>
  <si>
    <t>Pugmill P12 TO (110901) 28502 TALLOW ROCK LN</t>
  </si>
  <si>
    <t>38062851</t>
  </si>
  <si>
    <t>Pugmill P12 TO (113354) 113354</t>
  </si>
  <si>
    <t>38062862</t>
  </si>
  <si>
    <t>Pugmill P12 TO (113440) 113440</t>
  </si>
  <si>
    <t>38062874</t>
  </si>
  <si>
    <t>38062882</t>
  </si>
  <si>
    <t>38062888</t>
  </si>
  <si>
    <t>45015440</t>
  </si>
  <si>
    <t>D265</t>
  </si>
  <si>
    <t>R004375</t>
  </si>
  <si>
    <t>45015386</t>
  </si>
  <si>
    <t>R004318</t>
  </si>
  <si>
    <t>45015427</t>
  </si>
  <si>
    <t>72037273</t>
  </si>
  <si>
    <t>Pugmill P15 TO (104378) Briargate Elementary</t>
  </si>
  <si>
    <t>R002575</t>
  </si>
  <si>
    <t>70066981</t>
  </si>
  <si>
    <t>Pugmill P14 TO (107211) Tamarron PH X Det and Grading</t>
  </si>
  <si>
    <t>R002678</t>
  </si>
  <si>
    <t>34171992</t>
  </si>
  <si>
    <t>Pugmill P8 TO (112199) WHCRWA SWSP Segment A1 and A2</t>
  </si>
  <si>
    <t>R004816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</si>
  <si>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</si>
  <si>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</si>
  <si>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</si>
  <si>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</si>
  <si>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</si>
  <si>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</si>
  <si>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</si>
  <si>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</si>
  <si>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</si>
  <si>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</si>
  <si>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</si>
  <si>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</si>
  <si>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</si>
  <si>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</si>
  <si>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</si>
  <si>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Direct Pay</t>
  </si>
  <si>
    <t>Check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</si>
</sst>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63" totalsRowCount="1">
  <autoFilter ref="A1:J63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58" totalsRowCount="1">
  <autoFilter ref="A1:I58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335" totalsRowCount="1">
  <autoFilter ref="A1:H335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50" totalsRowCount="1">
  <autoFilter ref="A1:H50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17" totalsRowCount="1">
  <autoFilter ref="A1:I17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63"/>
  <sheetViews>
    <sheetView view="normal" tabSelected="1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85" bestFit="1" customWidth="1"/>
    <col min="4" max="4" width="9" bestFit="1" customWidth="1"/>
    <col min="5" max="5" width="10.5703125" bestFit="1" customWidth="1"/>
    <col min="6" max="6" width="11.140625" bestFit="1" customWidth="1"/>
    <col min="7" max="7" width="12.7109375" bestFit="1" customWidth="1"/>
    <col min="8" max="8" width="17" bestFit="1" customWidth="1"/>
    <col min="9" max="10" width="27.4179687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21.07</v>
      </c>
      <c r="E2" s="2">
        <v>5.7</v>
      </c>
      <c r="F2" s="2">
        <v>120.1</v>
      </c>
      <c r="G2" t="s">
        <v>13</v>
      </c>
      <c r="H2">
        <f ca="1">IF(120.1&lt;&gt;120.1,0,0)</f>
        <v>0</v>
      </c>
      <c r="I2" t="s">
        <v>14</v>
      </c>
      <c r="J2" t="s">
        <v>14</v>
      </c>
    </row>
    <row r="3" spans="1:10">
      <c r="A3" t="s">
        <v>15</v>
      </c>
      <c r="B3" t="s">
        <v>16</v>
      </c>
      <c r="C3" t="s">
        <v>17</v>
      </c>
      <c r="D3" s="1">
        <v>20.38</v>
      </c>
      <c r="E3" s="2">
        <v>6.95</v>
      </c>
      <c r="F3" s="2">
        <v>141.64</v>
      </c>
      <c r="G3" t="s">
        <v>18</v>
      </c>
      <c r="H3">
        <f ca="1">IF(141.64&lt;&gt;141.64,0,0)</f>
        <v>0</v>
      </c>
      <c r="I3" t="s">
        <v>14</v>
      </c>
      <c r="J3" t="s">
        <v>14</v>
      </c>
    </row>
    <row r="4" spans="1:10">
      <c r="A4" t="s">
        <v>19</v>
      </c>
      <c r="B4" t="s">
        <v>16</v>
      </c>
      <c r="C4" t="s">
        <v>20</v>
      </c>
      <c r="D4" s="1">
        <v>20.31</v>
      </c>
      <c r="E4" s="2">
        <v>3.7</v>
      </c>
      <c r="F4" s="2">
        <v>75.15</v>
      </c>
      <c r="G4" t="s">
        <v>18</v>
      </c>
      <c r="H4">
        <f ca="1">IF(75.15&lt;&gt;75.15,0,0)</f>
        <v>0</v>
      </c>
      <c r="I4" t="s">
        <v>14</v>
      </c>
      <c r="J4" t="s">
        <v>14</v>
      </c>
    </row>
    <row r="5" spans="1:10">
      <c r="A5" t="s">
        <v>21</v>
      </c>
      <c r="B5" t="s">
        <v>16</v>
      </c>
      <c r="C5" t="s">
        <v>22</v>
      </c>
      <c r="D5" s="1">
        <v>21.58</v>
      </c>
      <c r="E5" s="2">
        <v>5.15</v>
      </c>
      <c r="F5" s="2">
        <v>111.14</v>
      </c>
      <c r="G5" t="s">
        <v>18</v>
      </c>
      <c r="H5">
        <f ca="1">IF(111.14&lt;&gt;111.14,0,0)</f>
        <v>0</v>
      </c>
      <c r="I5" t="s">
        <v>14</v>
      </c>
      <c r="J5" t="s">
        <v>14</v>
      </c>
    </row>
    <row r="6" spans="1:10">
      <c r="A6" t="s">
        <v>23</v>
      </c>
      <c r="B6" t="s">
        <v>16</v>
      </c>
      <c r="C6" t="s">
        <v>24</v>
      </c>
      <c r="D6" s="1">
        <v>21.38</v>
      </c>
      <c r="E6" s="2">
        <v>9.5</v>
      </c>
      <c r="F6" s="2">
        <v>203.11</v>
      </c>
      <c r="G6" t="s">
        <v>18</v>
      </c>
      <c r="H6">
        <f ca="1">IF(203.11&lt;&gt;203.11,0,0)</f>
        <v>0</v>
      </c>
      <c r="I6" t="s">
        <v>14</v>
      </c>
      <c r="J6" t="s">
        <v>14</v>
      </c>
    </row>
    <row r="7" spans="1:10">
      <c r="A7" t="s">
        <v>25</v>
      </c>
      <c r="B7" t="s">
        <v>16</v>
      </c>
      <c r="C7" t="s">
        <v>26</v>
      </c>
      <c r="D7" s="1">
        <v>21.44</v>
      </c>
      <c r="E7" s="2">
        <v>5.15</v>
      </c>
      <c r="F7" s="2">
        <v>110.42</v>
      </c>
      <c r="G7" t="s">
        <v>18</v>
      </c>
      <c r="H7">
        <f ca="1">IF(110.42&lt;&gt;110.42,0,0)</f>
        <v>0</v>
      </c>
      <c r="I7" t="s">
        <v>14</v>
      </c>
      <c r="J7" t="s">
        <v>14</v>
      </c>
    </row>
    <row r="8" spans="1:10">
      <c r="A8" t="s">
        <v>27</v>
      </c>
      <c r="B8" t="s">
        <v>16</v>
      </c>
      <c r="C8" t="s">
        <v>28</v>
      </c>
      <c r="D8" s="1">
        <v>21.5</v>
      </c>
      <c r="E8" s="2">
        <v>6.7</v>
      </c>
      <c r="F8" s="2">
        <v>144.05</v>
      </c>
      <c r="G8" t="s">
        <v>18</v>
      </c>
      <c r="H8">
        <f ca="1">IF(144.05&lt;&gt;144.05,0,0)</f>
        <v>0</v>
      </c>
      <c r="I8" t="s">
        <v>14</v>
      </c>
      <c r="J8" t="s">
        <v>14</v>
      </c>
    </row>
    <row r="9" spans="1:10">
      <c r="A9" t="s">
        <v>29</v>
      </c>
      <c r="B9" t="s">
        <v>16</v>
      </c>
      <c r="C9" t="s">
        <v>26</v>
      </c>
      <c r="D9" s="1">
        <v>21.46</v>
      </c>
      <c r="E9" s="2">
        <v>5.15</v>
      </c>
      <c r="F9" s="2">
        <v>110.52</v>
      </c>
      <c r="G9" t="s">
        <v>18</v>
      </c>
      <c r="H9">
        <f ca="1">IF(110.52&lt;&gt;110.52,0,0)</f>
        <v>0</v>
      </c>
      <c r="I9" t="s">
        <v>14</v>
      </c>
      <c r="J9" t="s">
        <v>14</v>
      </c>
    </row>
    <row r="10" spans="1:10">
      <c r="A10" t="s">
        <v>30</v>
      </c>
      <c r="B10" t="s">
        <v>16</v>
      </c>
      <c r="C10" t="s">
        <v>26</v>
      </c>
      <c r="D10" s="1">
        <v>21.49</v>
      </c>
      <c r="E10" s="2">
        <v>5.15</v>
      </c>
      <c r="F10" s="2">
        <v>110.67</v>
      </c>
      <c r="G10" t="s">
        <v>18</v>
      </c>
      <c r="H10">
        <f ca="1">IF(110.67&lt;&gt;110.67,0,0)</f>
        <v>0</v>
      </c>
      <c r="I10" t="s">
        <v>14</v>
      </c>
      <c r="J10" t="s">
        <v>14</v>
      </c>
    </row>
    <row r="11" spans="1:10">
      <c r="A11" t="s">
        <v>31</v>
      </c>
      <c r="B11" t="s">
        <v>32</v>
      </c>
      <c r="C11" t="s">
        <v>12</v>
      </c>
      <c r="D11" s="1">
        <v>19.68</v>
      </c>
      <c r="E11" s="2">
        <v>5.7</v>
      </c>
      <c r="F11" s="2">
        <v>112.18</v>
      </c>
      <c r="G11" t="s">
        <v>33</v>
      </c>
      <c r="H11">
        <f ca="1">IF(112.18&lt;&gt;112.18,0,0)</f>
        <v>0</v>
      </c>
      <c r="I11" t="s">
        <v>14</v>
      </c>
      <c r="J11" t="s">
        <v>14</v>
      </c>
    </row>
    <row r="12" spans="1:10">
      <c r="A12" t="s">
        <v>34</v>
      </c>
      <c r="B12" t="s">
        <v>32</v>
      </c>
      <c r="C12" t="s">
        <v>35</v>
      </c>
      <c r="D12" s="1">
        <v>19.61</v>
      </c>
      <c r="E12" s="2">
        <v>5.7</v>
      </c>
      <c r="F12" s="2">
        <v>111.78</v>
      </c>
      <c r="G12" t="s">
        <v>33</v>
      </c>
      <c r="H12">
        <f ca="1">IF(111.78&lt;&gt;111.78,0,0)</f>
        <v>0</v>
      </c>
      <c r="I12" t="s">
        <v>14</v>
      </c>
      <c r="J12" t="s">
        <v>14</v>
      </c>
    </row>
    <row r="13" spans="1:10">
      <c r="A13" t="s">
        <v>36</v>
      </c>
      <c r="B13" t="s">
        <v>32</v>
      </c>
      <c r="C13" t="s">
        <v>37</v>
      </c>
      <c r="D13" s="1">
        <v>19.92</v>
      </c>
      <c r="E13" s="2">
        <v>5.95</v>
      </c>
      <c r="F13" s="2">
        <v>118.52</v>
      </c>
      <c r="G13" t="s">
        <v>33</v>
      </c>
      <c r="H13">
        <f ca="1">IF(118.52&lt;&gt;118.52,0,0)</f>
        <v>0</v>
      </c>
      <c r="I13" t="s">
        <v>14</v>
      </c>
      <c r="J13" t="s">
        <v>14</v>
      </c>
    </row>
    <row r="14" spans="1:10">
      <c r="A14" t="s">
        <v>38</v>
      </c>
      <c r="B14" t="s">
        <v>32</v>
      </c>
      <c r="C14" t="s">
        <v>39</v>
      </c>
      <c r="D14" s="1">
        <v>19.75</v>
      </c>
      <c r="E14" s="2">
        <v>4.2</v>
      </c>
      <c r="F14" s="2">
        <v>82.95</v>
      </c>
      <c r="G14" t="s">
        <v>33</v>
      </c>
      <c r="H14">
        <f ca="1">IF(82.95&lt;&gt;82.95,0,0)</f>
        <v>0</v>
      </c>
      <c r="I14" t="s">
        <v>14</v>
      </c>
      <c r="J14" t="s">
        <v>14</v>
      </c>
    </row>
    <row r="15" spans="1:10">
      <c r="A15" t="s">
        <v>40</v>
      </c>
      <c r="B15" t="s">
        <v>32</v>
      </c>
      <c r="C15" t="s">
        <v>41</v>
      </c>
      <c r="D15" s="1">
        <v>19.79</v>
      </c>
      <c r="E15" s="2">
        <v>7.85</v>
      </c>
      <c r="F15" s="2">
        <v>155.35</v>
      </c>
      <c r="G15" t="s">
        <v>33</v>
      </c>
      <c r="H15">
        <f ca="1">IF(155.35&lt;&gt;155.35,0,0)</f>
        <v>0</v>
      </c>
      <c r="I15" t="s">
        <v>14</v>
      </c>
      <c r="J15" t="s">
        <v>14</v>
      </c>
    </row>
    <row r="16" spans="1:10">
      <c r="A16" t="s">
        <v>42</v>
      </c>
      <c r="B16" t="s">
        <v>32</v>
      </c>
      <c r="C16" t="s">
        <v>39</v>
      </c>
      <c r="D16" s="1">
        <v>19.86</v>
      </c>
      <c r="E16" s="2">
        <v>4.2</v>
      </c>
      <c r="F16" s="2">
        <v>83.41</v>
      </c>
      <c r="G16" t="s">
        <v>33</v>
      </c>
      <c r="H16">
        <f ca="1">IF(83.41&lt;&gt;83.41,0,0)</f>
        <v>0</v>
      </c>
      <c r="I16" t="s">
        <v>14</v>
      </c>
      <c r="J16" t="s">
        <v>14</v>
      </c>
    </row>
    <row r="17" spans="1:10">
      <c r="A17" t="s">
        <v>43</v>
      </c>
      <c r="B17" t="s">
        <v>32</v>
      </c>
      <c r="C17" t="s">
        <v>44</v>
      </c>
      <c r="D17" s="1">
        <v>19.77</v>
      </c>
      <c r="E17" s="2">
        <v>5.7</v>
      </c>
      <c r="F17" s="2">
        <v>112.69</v>
      </c>
      <c r="G17" t="s">
        <v>33</v>
      </c>
      <c r="H17">
        <f ca="1">IF(112.69&lt;&gt;112.69,0,0)</f>
        <v>0</v>
      </c>
      <c r="I17" t="s">
        <v>14</v>
      </c>
      <c r="J17" t="s">
        <v>14</v>
      </c>
    </row>
    <row r="18" spans="1:10">
      <c r="A18" t="s">
        <v>45</v>
      </c>
      <c r="B18" t="s">
        <v>32</v>
      </c>
      <c r="C18" t="s">
        <v>39</v>
      </c>
      <c r="D18" s="1">
        <v>19.77</v>
      </c>
      <c r="E18" s="2">
        <v>4.2</v>
      </c>
      <c r="F18" s="2">
        <v>83.03</v>
      </c>
      <c r="G18" t="s">
        <v>33</v>
      </c>
      <c r="H18">
        <f ca="1">IF(83.03&lt;&gt;83.03,0,0)</f>
        <v>0</v>
      </c>
      <c r="I18" t="s">
        <v>14</v>
      </c>
      <c r="J18" t="s">
        <v>14</v>
      </c>
    </row>
    <row r="19" spans="1:10">
      <c r="A19" t="s">
        <v>46</v>
      </c>
      <c r="B19" t="s">
        <v>32</v>
      </c>
      <c r="C19" t="s">
        <v>37</v>
      </c>
      <c r="D19" s="1">
        <v>19.78</v>
      </c>
      <c r="E19" s="2">
        <v>5.95</v>
      </c>
      <c r="F19" s="2">
        <v>117.69</v>
      </c>
      <c r="G19" t="s">
        <v>33</v>
      </c>
      <c r="H19">
        <f ca="1">IF(117.69&lt;&gt;117.69,0,0)</f>
        <v>0</v>
      </c>
      <c r="I19" t="s">
        <v>14</v>
      </c>
      <c r="J19" t="s">
        <v>14</v>
      </c>
    </row>
    <row r="20" spans="1:10">
      <c r="A20" t="s">
        <v>47</v>
      </c>
      <c r="B20" t="s">
        <v>48</v>
      </c>
      <c r="C20" t="s">
        <v>49</v>
      </c>
      <c r="D20" s="1">
        <v>20.37</v>
      </c>
      <c r="E20" s="2">
        <v>5.7</v>
      </c>
      <c r="F20" s="2">
        <v>116.11</v>
      </c>
      <c r="G20" t="s">
        <v>50</v>
      </c>
      <c r="H20">
        <f ca="1">IF(116.11&lt;&gt;116.11,0,0)</f>
        <v>0</v>
      </c>
      <c r="I20" t="s">
        <v>14</v>
      </c>
      <c r="J20" t="s">
        <v>14</v>
      </c>
    </row>
    <row r="21" spans="1:10">
      <c r="A21" t="s">
        <v>51</v>
      </c>
      <c r="B21" t="s">
        <v>52</v>
      </c>
      <c r="C21" t="s">
        <v>53</v>
      </c>
      <c r="D21" s="1">
        <v>20.46</v>
      </c>
      <c r="E21" s="2">
        <v>5.7</v>
      </c>
      <c r="F21" s="2">
        <v>116.62</v>
      </c>
      <c r="G21" t="s">
        <v>54</v>
      </c>
      <c r="H21">
        <f ca="1">IF(116.62&lt;&gt;116.62,0,0)</f>
        <v>0</v>
      </c>
      <c r="I21" t="s">
        <v>14</v>
      </c>
      <c r="J21" t="s">
        <v>14</v>
      </c>
    </row>
    <row r="22" spans="1:10">
      <c r="A22" t="s">
        <v>55</v>
      </c>
      <c r="B22" t="s">
        <v>52</v>
      </c>
      <c r="C22" t="s">
        <v>35</v>
      </c>
      <c r="D22" s="1">
        <v>20.49</v>
      </c>
      <c r="E22" s="2">
        <v>5.7</v>
      </c>
      <c r="F22" s="2">
        <v>116.79</v>
      </c>
      <c r="G22" t="s">
        <v>54</v>
      </c>
      <c r="H22">
        <f ca="1">IF(116.79&lt;&gt;116.79,0,0)</f>
        <v>0</v>
      </c>
      <c r="I22" t="s">
        <v>14</v>
      </c>
      <c r="J22" t="s">
        <v>14</v>
      </c>
    </row>
    <row r="23" spans="1:10">
      <c r="A23" t="s">
        <v>56</v>
      </c>
      <c r="B23" t="s">
        <v>57</v>
      </c>
      <c r="C23" t="s">
        <v>37</v>
      </c>
      <c r="D23" s="1">
        <v>18.99</v>
      </c>
      <c r="E23" s="2">
        <v>5.95</v>
      </c>
      <c r="F23" s="2">
        <v>112.99</v>
      </c>
      <c r="G23" t="s">
        <v>58</v>
      </c>
      <c r="H23">
        <f ca="1">IF(112.99&lt;&gt;112.99,0,0)</f>
        <v>0</v>
      </c>
      <c r="I23" t="s">
        <v>14</v>
      </c>
      <c r="J23" t="s">
        <v>14</v>
      </c>
    </row>
    <row r="24" spans="1:10">
      <c r="A24" t="s">
        <v>59</v>
      </c>
      <c r="B24" t="s">
        <v>57</v>
      </c>
      <c r="C24" t="s">
        <v>39</v>
      </c>
      <c r="D24" s="1">
        <v>19</v>
      </c>
      <c r="E24" s="2">
        <v>4.2</v>
      </c>
      <c r="F24" s="2">
        <v>79.8</v>
      </c>
      <c r="G24" t="s">
        <v>58</v>
      </c>
      <c r="H24">
        <f ca="1">IF(79.8&lt;&gt;79.8,0,0)</f>
        <v>0</v>
      </c>
      <c r="I24" t="s">
        <v>14</v>
      </c>
      <c r="J24" t="s">
        <v>14</v>
      </c>
    </row>
    <row r="25" spans="1:10">
      <c r="A25" t="s">
        <v>60</v>
      </c>
      <c r="B25" t="s">
        <v>57</v>
      </c>
      <c r="C25" t="s">
        <v>61</v>
      </c>
      <c r="D25" s="1">
        <v>19.01</v>
      </c>
      <c r="E25" s="2">
        <v>5.95</v>
      </c>
      <c r="F25" s="2">
        <v>113.11</v>
      </c>
      <c r="G25" t="s">
        <v>58</v>
      </c>
      <c r="H25">
        <f ca="1">IF(113.11&lt;&gt;113.11,0,0)</f>
        <v>0</v>
      </c>
      <c r="I25" t="s">
        <v>14</v>
      </c>
      <c r="J25" t="s">
        <v>14</v>
      </c>
    </row>
    <row r="26" spans="1:10">
      <c r="A26" t="s">
        <v>62</v>
      </c>
      <c r="B26" t="s">
        <v>63</v>
      </c>
      <c r="C26" t="s">
        <v>64</v>
      </c>
      <c r="D26" s="1">
        <v>18.61</v>
      </c>
      <c r="E26" s="2">
        <v>5.15</v>
      </c>
      <c r="F26" s="2">
        <v>95.84</v>
      </c>
      <c r="G26" t="s">
        <v>65</v>
      </c>
      <c r="H26">
        <f ca="1">IF(95.84&lt;&gt;95.84,0,0)</f>
        <v>0</v>
      </c>
      <c r="I26" t="s">
        <v>14</v>
      </c>
      <c r="J26" t="s">
        <v>14</v>
      </c>
    </row>
    <row r="27" spans="1:10">
      <c r="A27" t="s">
        <v>66</v>
      </c>
      <c r="B27" t="s">
        <v>63</v>
      </c>
      <c r="C27" t="s">
        <v>67</v>
      </c>
      <c r="D27" s="1">
        <v>18.66</v>
      </c>
      <c r="E27" s="2">
        <v>4.4</v>
      </c>
      <c r="F27" s="2">
        <v>82.1</v>
      </c>
      <c r="G27" t="s">
        <v>65</v>
      </c>
      <c r="H27">
        <f ca="1">IF(82.1&lt;&gt;82.1,0,0)</f>
        <v>0</v>
      </c>
      <c r="I27" t="s">
        <v>14</v>
      </c>
      <c r="J27" t="s">
        <v>14</v>
      </c>
    </row>
    <row r="28" spans="1:10">
      <c r="A28" t="s">
        <v>68</v>
      </c>
      <c r="B28" t="s">
        <v>63</v>
      </c>
      <c r="C28" t="s">
        <v>69</v>
      </c>
      <c r="D28" s="1">
        <v>18.59</v>
      </c>
      <c r="E28" s="2">
        <v>3.7</v>
      </c>
      <c r="F28" s="2">
        <v>68.78</v>
      </c>
      <c r="G28" t="s">
        <v>65</v>
      </c>
      <c r="H28">
        <f ca="1">IF(68.78&lt;&gt;68.78,0,0)</f>
        <v>0</v>
      </c>
      <c r="I28" t="s">
        <v>14</v>
      </c>
      <c r="J28" t="s">
        <v>14</v>
      </c>
    </row>
    <row r="29" spans="1:10">
      <c r="A29" t="s">
        <v>70</v>
      </c>
      <c r="B29" t="s">
        <v>63</v>
      </c>
      <c r="C29" t="s">
        <v>71</v>
      </c>
      <c r="D29" s="1">
        <v>18.62</v>
      </c>
      <c r="E29" s="2">
        <v>4.95</v>
      </c>
      <c r="F29" s="2">
        <v>92.17</v>
      </c>
      <c r="G29" t="s">
        <v>65</v>
      </c>
      <c r="H29">
        <f ca="1">IF(92.17&lt;&gt;92.17,0,0)</f>
        <v>0</v>
      </c>
      <c r="I29" t="s">
        <v>14</v>
      </c>
      <c r="J29" t="s">
        <v>14</v>
      </c>
    </row>
    <row r="30" spans="1:10">
      <c r="A30" t="s">
        <v>72</v>
      </c>
      <c r="B30" t="s">
        <v>73</v>
      </c>
      <c r="C30" t="s">
        <v>12</v>
      </c>
      <c r="D30" s="1">
        <v>18.76</v>
      </c>
      <c r="E30" s="2">
        <v>5.7</v>
      </c>
      <c r="F30" s="2">
        <v>106.93</v>
      </c>
      <c r="G30" t="s">
        <v>74</v>
      </c>
      <c r="H30">
        <f ca="1">IF(106.93&lt;&gt;106.93,0,0)</f>
        <v>0</v>
      </c>
      <c r="I30" t="s">
        <v>14</v>
      </c>
      <c r="J30" t="s">
        <v>14</v>
      </c>
    </row>
    <row r="31" spans="1:10">
      <c r="A31" t="s">
        <v>75</v>
      </c>
      <c r="B31" t="s">
        <v>73</v>
      </c>
      <c r="C31" t="s">
        <v>35</v>
      </c>
      <c r="D31" s="1">
        <v>18.73</v>
      </c>
      <c r="E31" s="2">
        <v>5.7</v>
      </c>
      <c r="F31" s="2">
        <v>106.76</v>
      </c>
      <c r="G31" t="s">
        <v>74</v>
      </c>
      <c r="H31">
        <f ca="1">IF(106.76&lt;&gt;106.76,0,0)</f>
        <v>0</v>
      </c>
      <c r="I31" t="s">
        <v>14</v>
      </c>
      <c r="J31" t="s">
        <v>14</v>
      </c>
    </row>
    <row r="32" spans="1:10">
      <c r="A32" t="s">
        <v>76</v>
      </c>
      <c r="B32" t="s">
        <v>77</v>
      </c>
      <c r="C32" t="s">
        <v>37</v>
      </c>
      <c r="D32" s="1">
        <v>19.33</v>
      </c>
      <c r="E32" s="2">
        <v>5.95</v>
      </c>
      <c r="F32" s="2">
        <v>115.01</v>
      </c>
      <c r="G32" t="s">
        <v>78</v>
      </c>
      <c r="H32">
        <f ca="1">IF(115.01&lt;&gt;115.01,0,0)</f>
        <v>0</v>
      </c>
      <c r="I32" t="s">
        <v>14</v>
      </c>
      <c r="J32" t="s">
        <v>14</v>
      </c>
    </row>
    <row r="33" spans="1:10">
      <c r="A33" t="s">
        <v>79</v>
      </c>
      <c r="B33" t="s">
        <v>77</v>
      </c>
      <c r="C33" t="s">
        <v>37</v>
      </c>
      <c r="D33" s="1">
        <v>19.24</v>
      </c>
      <c r="E33" s="2">
        <v>5.95</v>
      </c>
      <c r="F33" s="2">
        <v>114.48</v>
      </c>
      <c r="G33" t="s">
        <v>78</v>
      </c>
      <c r="H33">
        <f ca="1">IF(114.48&lt;&gt;114.48,0,0)</f>
        <v>0</v>
      </c>
      <c r="I33" t="s">
        <v>14</v>
      </c>
      <c r="J33" t="s">
        <v>14</v>
      </c>
    </row>
    <row r="34" spans="1:10">
      <c r="A34" t="s">
        <v>80</v>
      </c>
      <c r="B34" t="s">
        <v>81</v>
      </c>
      <c r="C34" t="s">
        <v>82</v>
      </c>
      <c r="D34" s="1">
        <v>20.05</v>
      </c>
      <c r="E34" s="2">
        <v>5.7</v>
      </c>
      <c r="F34" s="2">
        <v>114.29</v>
      </c>
      <c r="G34" t="s">
        <v>83</v>
      </c>
      <c r="H34">
        <f ca="1">IF(114.29&lt;&gt;114.29,0,0)</f>
        <v>0</v>
      </c>
      <c r="I34" t="s">
        <v>14</v>
      </c>
      <c r="J34" t="s">
        <v>14</v>
      </c>
    </row>
    <row r="35" spans="1:10">
      <c r="A35" t="s">
        <v>84</v>
      </c>
      <c r="B35" t="s">
        <v>81</v>
      </c>
      <c r="C35" t="s">
        <v>39</v>
      </c>
      <c r="D35" s="1">
        <v>20.07</v>
      </c>
      <c r="E35" s="2">
        <v>4.2</v>
      </c>
      <c r="F35" s="2">
        <v>84.29</v>
      </c>
      <c r="G35" t="s">
        <v>83</v>
      </c>
      <c r="H35">
        <f ca="1">IF(84.29&lt;&gt;84.29,0,0)</f>
        <v>0</v>
      </c>
      <c r="I35" t="s">
        <v>14</v>
      </c>
      <c r="J35" t="s">
        <v>14</v>
      </c>
    </row>
    <row r="36" spans="1:10">
      <c r="A36" t="s">
        <v>85</v>
      </c>
      <c r="B36" t="s">
        <v>81</v>
      </c>
      <c r="C36" t="s">
        <v>86</v>
      </c>
      <c r="D36" s="1">
        <v>20.05</v>
      </c>
      <c r="E36" s="2">
        <v>5.7</v>
      </c>
      <c r="F36" s="2">
        <v>114.29</v>
      </c>
      <c r="G36" t="s">
        <v>83</v>
      </c>
      <c r="H36">
        <f ca="1">IF(114.29&lt;&gt;114.29,0,0)</f>
        <v>0</v>
      </c>
      <c r="I36" t="s">
        <v>14</v>
      </c>
      <c r="J36" t="s">
        <v>14</v>
      </c>
    </row>
    <row r="37" spans="1:10">
      <c r="A37" t="s">
        <v>87</v>
      </c>
      <c r="B37" t="s">
        <v>81</v>
      </c>
      <c r="C37" t="s">
        <v>88</v>
      </c>
      <c r="D37" s="1">
        <v>20.03</v>
      </c>
      <c r="E37" s="2">
        <v>5.15</v>
      </c>
      <c r="F37" s="2">
        <v>103.15</v>
      </c>
      <c r="G37" t="s">
        <v>83</v>
      </c>
      <c r="H37">
        <f ca="1">IF(103.15&lt;&gt;103.15,0,0)</f>
        <v>0</v>
      </c>
      <c r="I37" t="s">
        <v>14</v>
      </c>
      <c r="J37" t="s">
        <v>14</v>
      </c>
    </row>
    <row r="38" spans="1:10">
      <c r="A38" t="s">
        <v>89</v>
      </c>
      <c r="B38" t="s">
        <v>90</v>
      </c>
      <c r="C38" t="s">
        <v>91</v>
      </c>
      <c r="D38" s="1">
        <v>15.51</v>
      </c>
      <c r="E38" s="2">
        <v>5.95</v>
      </c>
      <c r="F38" s="2">
        <v>92.28</v>
      </c>
      <c r="G38" t="s">
        <v>92</v>
      </c>
      <c r="H38">
        <f ca="1">IF(92.28&lt;&gt;92.28,0,0)</f>
        <v>0</v>
      </c>
      <c r="I38" t="s">
        <v>14</v>
      </c>
      <c r="J38" t="s">
        <v>14</v>
      </c>
    </row>
    <row r="39" spans="1:10">
      <c r="A39" t="s">
        <v>93</v>
      </c>
      <c r="B39" t="s">
        <v>90</v>
      </c>
      <c r="C39" t="s">
        <v>94</v>
      </c>
      <c r="D39" s="1">
        <v>15.64</v>
      </c>
      <c r="E39" s="2">
        <v>3.7</v>
      </c>
      <c r="F39" s="2">
        <v>57.87</v>
      </c>
      <c r="G39" t="s">
        <v>92</v>
      </c>
      <c r="H39">
        <f ca="1">IF(57.87&lt;&gt;57.87,0,0)</f>
        <v>0</v>
      </c>
      <c r="I39" t="s">
        <v>14</v>
      </c>
      <c r="J39" t="s">
        <v>14</v>
      </c>
    </row>
    <row r="40" spans="1:10">
      <c r="A40" t="s">
        <v>95</v>
      </c>
      <c r="B40" t="s">
        <v>90</v>
      </c>
      <c r="C40" t="s">
        <v>96</v>
      </c>
      <c r="D40" s="1">
        <v>16.01</v>
      </c>
      <c r="E40" s="2">
        <v>5.7</v>
      </c>
      <c r="F40" s="2">
        <v>91.26</v>
      </c>
      <c r="G40" t="s">
        <v>92</v>
      </c>
      <c r="H40">
        <f ca="1">IF(91.26&lt;&gt;91.26,0,0)</f>
        <v>0</v>
      </c>
      <c r="I40" t="s">
        <v>14</v>
      </c>
      <c r="J40" t="s">
        <v>14</v>
      </c>
    </row>
    <row r="41" spans="1:10">
      <c r="A41" t="s">
        <v>97</v>
      </c>
      <c r="B41" t="s">
        <v>90</v>
      </c>
      <c r="C41" t="s">
        <v>98</v>
      </c>
      <c r="D41" s="1">
        <v>15.76</v>
      </c>
      <c r="E41" s="2">
        <v>5.45</v>
      </c>
      <c r="F41" s="2">
        <v>85.89</v>
      </c>
      <c r="G41" t="s">
        <v>92</v>
      </c>
      <c r="H41">
        <f ca="1">IF(85.89&lt;&gt;85.89,0,0)</f>
        <v>0</v>
      </c>
      <c r="I41" t="s">
        <v>14</v>
      </c>
      <c r="J41" t="s">
        <v>14</v>
      </c>
    </row>
    <row r="42" spans="1:10">
      <c r="A42" t="s">
        <v>99</v>
      </c>
      <c r="B42" t="s">
        <v>90</v>
      </c>
      <c r="C42" t="s">
        <v>100</v>
      </c>
      <c r="D42" s="1">
        <v>16.06</v>
      </c>
      <c r="E42" s="2">
        <v>6.4</v>
      </c>
      <c r="F42" s="2">
        <v>102.78</v>
      </c>
      <c r="G42" t="s">
        <v>92</v>
      </c>
      <c r="H42">
        <f ca="1">IF(102.78&lt;&gt;102.78,0,0)</f>
        <v>0</v>
      </c>
      <c r="I42" t="s">
        <v>14</v>
      </c>
      <c r="J42" t="s">
        <v>14</v>
      </c>
    </row>
    <row r="43" spans="1:10">
      <c r="A43" t="s">
        <v>101</v>
      </c>
      <c r="B43" t="s">
        <v>102</v>
      </c>
      <c r="C43" t="s">
        <v>86</v>
      </c>
      <c r="D43" s="1">
        <v>19.6</v>
      </c>
      <c r="E43" s="2">
        <v>5.7</v>
      </c>
      <c r="F43" s="2">
        <v>111.72</v>
      </c>
      <c r="G43" t="s">
        <v>103</v>
      </c>
      <c r="H43">
        <f ca="1">IF(111.72&lt;&gt;111.72,0,0)</f>
        <v>0</v>
      </c>
      <c r="I43" t="s">
        <v>14</v>
      </c>
      <c r="J43" t="s">
        <v>14</v>
      </c>
    </row>
    <row r="44" spans="1:10">
      <c r="A44" t="s">
        <v>104</v>
      </c>
      <c r="B44" t="s">
        <v>102</v>
      </c>
      <c r="C44" t="s">
        <v>86</v>
      </c>
      <c r="D44" s="1">
        <v>19.6</v>
      </c>
      <c r="E44" s="2">
        <v>5.7</v>
      </c>
      <c r="F44" s="2">
        <v>111.72</v>
      </c>
      <c r="G44" t="s">
        <v>103</v>
      </c>
      <c r="H44">
        <f ca="1">IF(111.72&lt;&gt;111.72,0,0)</f>
        <v>0</v>
      </c>
      <c r="I44" t="s">
        <v>14</v>
      </c>
      <c r="J44" t="s">
        <v>14</v>
      </c>
    </row>
    <row r="45" spans="1:10">
      <c r="A45" t="s">
        <v>105</v>
      </c>
      <c r="B45" t="s">
        <v>106</v>
      </c>
      <c r="C45" t="s">
        <v>35</v>
      </c>
      <c r="D45" s="1">
        <v>19.46</v>
      </c>
      <c r="E45" s="2">
        <v>5.7</v>
      </c>
      <c r="F45" s="2">
        <v>110.92</v>
      </c>
      <c r="G45" t="s">
        <v>107</v>
      </c>
      <c r="H45">
        <f ca="1">IF(110.92&lt;&gt;110.92,0,0)</f>
        <v>0</v>
      </c>
      <c r="I45" t="s">
        <v>14</v>
      </c>
      <c r="J45" t="s">
        <v>14</v>
      </c>
    </row>
    <row r="46" spans="1:10">
      <c r="A46" t="s">
        <v>108</v>
      </c>
      <c r="B46" t="s">
        <v>106</v>
      </c>
      <c r="C46" t="s">
        <v>37</v>
      </c>
      <c r="D46" s="1">
        <v>19.99</v>
      </c>
      <c r="E46" s="2">
        <v>5.95</v>
      </c>
      <c r="F46" s="2">
        <v>118.94</v>
      </c>
      <c r="G46" t="s">
        <v>107</v>
      </c>
      <c r="H46">
        <f ca="1">IF(118.94&lt;&gt;118.94,0,0)</f>
        <v>0</v>
      </c>
      <c r="I46" t="s">
        <v>14</v>
      </c>
      <c r="J46" t="s">
        <v>14</v>
      </c>
    </row>
    <row r="47" spans="1:10">
      <c r="A47" t="s">
        <v>109</v>
      </c>
      <c r="B47" t="s">
        <v>106</v>
      </c>
      <c r="C47" t="s">
        <v>39</v>
      </c>
      <c r="D47" s="1">
        <v>20.04</v>
      </c>
      <c r="E47" s="2">
        <v>4.2</v>
      </c>
      <c r="F47" s="2">
        <v>84.17</v>
      </c>
      <c r="G47" t="s">
        <v>107</v>
      </c>
      <c r="H47">
        <f ca="1">IF(84.17&lt;&gt;84.17,0,0)</f>
        <v>0</v>
      </c>
      <c r="I47" t="s">
        <v>14</v>
      </c>
      <c r="J47" t="s">
        <v>14</v>
      </c>
    </row>
    <row r="48" spans="1:10">
      <c r="A48" t="s">
        <v>110</v>
      </c>
      <c r="B48" t="s">
        <v>111</v>
      </c>
      <c r="C48" t="s">
        <v>112</v>
      </c>
      <c r="D48" s="1">
        <v>20.37</v>
      </c>
      <c r="E48" s="2">
        <v>5.7</v>
      </c>
      <c r="F48" s="2">
        <v>116.11</v>
      </c>
      <c r="G48" t="s">
        <v>113</v>
      </c>
      <c r="H48">
        <f ca="1">IF(116.11&lt;&gt;116.11,0,0)</f>
        <v>0</v>
      </c>
      <c r="I48" t="s">
        <v>14</v>
      </c>
      <c r="J48" t="s">
        <v>14</v>
      </c>
    </row>
    <row r="49" spans="1:10">
      <c r="A49" t="s">
        <v>114</v>
      </c>
      <c r="B49" t="s">
        <v>111</v>
      </c>
      <c r="C49" t="s">
        <v>39</v>
      </c>
      <c r="D49" s="1">
        <v>20.33</v>
      </c>
      <c r="E49" s="2">
        <v>4.2</v>
      </c>
      <c r="F49" s="2">
        <v>85.39</v>
      </c>
      <c r="G49" t="s">
        <v>113</v>
      </c>
      <c r="H49">
        <f ca="1">IF(85.39&lt;&gt;85.39,0,0)</f>
        <v>0</v>
      </c>
      <c r="I49" t="s">
        <v>14</v>
      </c>
      <c r="J49" t="s">
        <v>14</v>
      </c>
    </row>
    <row r="50" spans="1:10">
      <c r="A50" t="s">
        <v>115</v>
      </c>
      <c r="B50" t="s">
        <v>111</v>
      </c>
      <c r="C50" t="s">
        <v>116</v>
      </c>
      <c r="D50" s="1">
        <v>20.32</v>
      </c>
      <c r="E50" s="2">
        <v>5.7</v>
      </c>
      <c r="F50" s="2">
        <v>115.82</v>
      </c>
      <c r="G50" t="s">
        <v>113</v>
      </c>
      <c r="H50">
        <f ca="1">IF(115.82&lt;&gt;115.82,0,0)</f>
        <v>0</v>
      </c>
      <c r="I50" t="s">
        <v>14</v>
      </c>
      <c r="J50" t="s">
        <v>14</v>
      </c>
    </row>
    <row r="51" spans="1:10">
      <c r="A51" t="s">
        <v>117</v>
      </c>
      <c r="B51" t="s">
        <v>118</v>
      </c>
      <c r="C51" t="s">
        <v>119</v>
      </c>
      <c r="D51" s="1">
        <v>19.89</v>
      </c>
      <c r="E51" s="2">
        <v>6.2</v>
      </c>
      <c r="F51" s="2">
        <v>123.32</v>
      </c>
      <c r="G51" t="s">
        <v>120</v>
      </c>
      <c r="H51">
        <f ca="1">IF(123.32&lt;&gt;123.32,0,0)</f>
        <v>0</v>
      </c>
      <c r="I51" t="s">
        <v>14</v>
      </c>
      <c r="J51" t="s">
        <v>14</v>
      </c>
    </row>
    <row r="52" spans="1:10">
      <c r="A52" t="s">
        <v>121</v>
      </c>
      <c r="B52" t="s">
        <v>118</v>
      </c>
      <c r="C52" t="s">
        <v>122</v>
      </c>
      <c r="D52" s="1">
        <v>19.8</v>
      </c>
      <c r="E52" s="2">
        <v>3.7</v>
      </c>
      <c r="F52" s="2">
        <v>73.26</v>
      </c>
      <c r="G52" t="s">
        <v>120</v>
      </c>
      <c r="H52">
        <f ca="1">IF(73.26&lt;&gt;73.26,0,0)</f>
        <v>0</v>
      </c>
      <c r="I52" t="s">
        <v>14</v>
      </c>
      <c r="J52" t="s">
        <v>14</v>
      </c>
    </row>
    <row r="53" spans="1:10">
      <c r="A53" t="s">
        <v>123</v>
      </c>
      <c r="B53" t="s">
        <v>118</v>
      </c>
      <c r="C53" t="s">
        <v>124</v>
      </c>
      <c r="D53" s="1">
        <v>19.8</v>
      </c>
      <c r="E53" s="2">
        <v>5.15</v>
      </c>
      <c r="F53" s="2">
        <v>101.97</v>
      </c>
      <c r="G53" t="s">
        <v>120</v>
      </c>
      <c r="H53">
        <f ca="1">IF(101.97&lt;&gt;101.97,0,0)</f>
        <v>0</v>
      </c>
      <c r="I53" t="s">
        <v>14</v>
      </c>
      <c r="J53" t="s">
        <v>14</v>
      </c>
    </row>
    <row r="54" spans="1:10">
      <c r="A54" t="s">
        <v>125</v>
      </c>
      <c r="B54" t="s">
        <v>118</v>
      </c>
      <c r="C54" t="s">
        <v>126</v>
      </c>
      <c r="D54" s="1">
        <v>19.87</v>
      </c>
      <c r="E54" s="2">
        <v>3.7</v>
      </c>
      <c r="F54" s="2">
        <v>73.52</v>
      </c>
      <c r="G54" t="s">
        <v>120</v>
      </c>
      <c r="H54">
        <f ca="1">IF(73.52&lt;&gt;73.52,0,0)</f>
        <v>0</v>
      </c>
      <c r="I54" t="s">
        <v>14</v>
      </c>
      <c r="J54" t="s">
        <v>14</v>
      </c>
    </row>
    <row r="55" spans="1:10">
      <c r="A55" t="s">
        <v>127</v>
      </c>
      <c r="B55" t="s">
        <v>118</v>
      </c>
      <c r="C55" t="s">
        <v>69</v>
      </c>
      <c r="D55" s="1">
        <v>19.86</v>
      </c>
      <c r="E55" s="2">
        <v>3.7</v>
      </c>
      <c r="F55" s="2">
        <v>73.48</v>
      </c>
      <c r="G55" t="s">
        <v>120</v>
      </c>
      <c r="H55">
        <f ca="1">IF(73.48&lt;&gt;73.48,0,0)</f>
        <v>0</v>
      </c>
      <c r="I55" t="s">
        <v>14</v>
      </c>
      <c r="J55" t="s">
        <v>14</v>
      </c>
    </row>
    <row r="56" spans="1:10">
      <c r="A56" t="s">
        <v>128</v>
      </c>
      <c r="B56" t="s">
        <v>118</v>
      </c>
      <c r="C56" t="s">
        <v>119</v>
      </c>
      <c r="D56" s="1">
        <v>19.83</v>
      </c>
      <c r="E56" s="2">
        <v>6.2</v>
      </c>
      <c r="F56" s="2">
        <v>122.95</v>
      </c>
      <c r="G56" t="s">
        <v>120</v>
      </c>
      <c r="H56">
        <f ca="1">IF(122.95&lt;&gt;122.95,0,0)</f>
        <v>0</v>
      </c>
      <c r="I56" t="s">
        <v>14</v>
      </c>
      <c r="J56" t="s">
        <v>14</v>
      </c>
    </row>
    <row r="57" spans="1:10">
      <c r="A57" t="s">
        <v>129</v>
      </c>
      <c r="B57" t="s">
        <v>118</v>
      </c>
      <c r="C57" t="s">
        <v>130</v>
      </c>
      <c r="D57" s="1">
        <v>19.87</v>
      </c>
      <c r="E57" s="2">
        <v>4.95</v>
      </c>
      <c r="F57" s="2">
        <v>98.36</v>
      </c>
      <c r="G57" t="s">
        <v>120</v>
      </c>
      <c r="H57">
        <f ca="1">IF(98.36&lt;&gt;98.36,0,0)</f>
        <v>0</v>
      </c>
      <c r="I57" t="s">
        <v>14</v>
      </c>
      <c r="J57" t="s">
        <v>14</v>
      </c>
    </row>
    <row r="58" spans="2:7">
      <c r="B58" t="s">
        <v>16</v>
      </c>
      <c r="C58" t="s">
        <v>131</v>
      </c>
      <c r="F58" s="2">
        <v>-89.76</v>
      </c>
      <c r="G58" t="s">
        <v>18</v>
      </c>
    </row>
    <row r="59" spans="2:7">
      <c r="B59" t="s">
        <v>32</v>
      </c>
      <c r="C59" t="s">
        <v>131</v>
      </c>
      <c r="F59" s="2">
        <v>-132.22</v>
      </c>
      <c r="G59" t="s">
        <v>33</v>
      </c>
    </row>
    <row r="60" spans="2:7">
      <c r="B60" t="s">
        <v>90</v>
      </c>
      <c r="C60" t="s">
        <v>131</v>
      </c>
      <c r="F60" s="2">
        <v>-119.46</v>
      </c>
      <c r="G60" t="s">
        <v>92</v>
      </c>
    </row>
    <row r="61" spans="2:7">
      <c r="B61" t="s">
        <v>111</v>
      </c>
      <c r="C61" t="s">
        <v>131</v>
      </c>
      <c r="F61" s="2">
        <v>-106.26</v>
      </c>
      <c r="G61" t="s">
        <v>113</v>
      </c>
    </row>
    <row r="62" spans="2:7">
      <c r="B62" t="s">
        <v>118</v>
      </c>
      <c r="C62" t="s">
        <v>131</v>
      </c>
      <c r="F62" s="2">
        <v>-88.22</v>
      </c>
      <c r="G62" t="s">
        <v>120</v>
      </c>
    </row>
    <row r="63" spans="2:7">
      <c r="B63"/>
      <c r="C63"/>
      <c r="E63" t="s">
        <v>132</v>
      </c>
      <c r="F63" s="2">
        <f ca="1">SUBTOTAL(109,Table1[TOTAL])</f>
        <v>0</v>
      </c>
      <c r="G63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58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8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7.4179687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21.07</v>
      </c>
      <c r="E2" s="2">
        <v>5.6</v>
      </c>
      <c r="F2" s="2">
        <v>117.99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16</v>
      </c>
      <c r="C3" t="s">
        <v>17</v>
      </c>
      <c r="D3" s="1">
        <v>20.38</v>
      </c>
      <c r="E3" s="2">
        <v>6.85</v>
      </c>
      <c r="F3" s="2">
        <v>139.6</v>
      </c>
      <c r="G3" t="s">
        <v>18</v>
      </c>
      <c r="H3" t="s">
        <v>14</v>
      </c>
      <c r="I3" t="s">
        <v>14</v>
      </c>
    </row>
    <row r="4" spans="1:9">
      <c r="A4" t="s">
        <v>19</v>
      </c>
      <c r="B4" t="s">
        <v>16</v>
      </c>
      <c r="C4" t="s">
        <v>20</v>
      </c>
      <c r="D4" s="1">
        <v>20.31</v>
      </c>
      <c r="E4" s="2">
        <v>3.6</v>
      </c>
      <c r="F4" s="2">
        <v>73.12</v>
      </c>
      <c r="G4" t="s">
        <v>18</v>
      </c>
      <c r="H4" t="s">
        <v>14</v>
      </c>
      <c r="I4" t="s">
        <v>14</v>
      </c>
    </row>
    <row r="5" spans="1:9">
      <c r="A5" t="s">
        <v>21</v>
      </c>
      <c r="B5" t="s">
        <v>16</v>
      </c>
      <c r="C5" t="s">
        <v>22</v>
      </c>
      <c r="D5" s="1">
        <v>21.58</v>
      </c>
      <c r="E5" s="2">
        <v>5.05</v>
      </c>
      <c r="F5" s="2">
        <v>108.98</v>
      </c>
      <c r="G5" t="s">
        <v>18</v>
      </c>
      <c r="H5" t="s">
        <v>14</v>
      </c>
      <c r="I5" t="s">
        <v>14</v>
      </c>
    </row>
    <row r="6" spans="1:9">
      <c r="A6" t="s">
        <v>23</v>
      </c>
      <c r="B6" t="s">
        <v>16</v>
      </c>
      <c r="C6" t="s">
        <v>24</v>
      </c>
      <c r="D6" s="1">
        <v>21.38</v>
      </c>
      <c r="E6" s="2">
        <v>9.4</v>
      </c>
      <c r="F6" s="2">
        <v>200.97</v>
      </c>
      <c r="G6" t="s">
        <v>18</v>
      </c>
      <c r="H6" t="s">
        <v>14</v>
      </c>
      <c r="I6" t="s">
        <v>14</v>
      </c>
    </row>
    <row r="7" spans="1:9">
      <c r="A7" t="s">
        <v>25</v>
      </c>
      <c r="B7" t="s">
        <v>16</v>
      </c>
      <c r="C7" t="s">
        <v>26</v>
      </c>
      <c r="D7" s="1">
        <v>21.44</v>
      </c>
      <c r="E7" s="2">
        <v>5.05</v>
      </c>
      <c r="F7" s="2">
        <v>108.27</v>
      </c>
      <c r="G7" t="s">
        <v>18</v>
      </c>
      <c r="H7" t="s">
        <v>14</v>
      </c>
      <c r="I7" t="s">
        <v>14</v>
      </c>
    </row>
    <row r="8" spans="1:9">
      <c r="A8" t="s">
        <v>27</v>
      </c>
      <c r="B8" t="s">
        <v>16</v>
      </c>
      <c r="C8" t="s">
        <v>28</v>
      </c>
      <c r="D8" s="1">
        <v>21.5</v>
      </c>
      <c r="E8" s="2">
        <v>6.6</v>
      </c>
      <c r="F8" s="2">
        <v>141.9</v>
      </c>
      <c r="G8" t="s">
        <v>18</v>
      </c>
      <c r="H8" t="s">
        <v>14</v>
      </c>
      <c r="I8" t="s">
        <v>14</v>
      </c>
    </row>
    <row r="9" spans="1:9">
      <c r="A9" t="s">
        <v>29</v>
      </c>
      <c r="B9" t="s">
        <v>16</v>
      </c>
      <c r="C9" t="s">
        <v>26</v>
      </c>
      <c r="D9" s="1">
        <v>21.46</v>
      </c>
      <c r="E9" s="2">
        <v>5.05</v>
      </c>
      <c r="F9" s="2">
        <v>108.37</v>
      </c>
      <c r="G9" t="s">
        <v>18</v>
      </c>
      <c r="H9" t="s">
        <v>14</v>
      </c>
      <c r="I9" t="s">
        <v>14</v>
      </c>
    </row>
    <row r="10" spans="1:9">
      <c r="A10" t="s">
        <v>30</v>
      </c>
      <c r="B10" t="s">
        <v>16</v>
      </c>
      <c r="C10" t="s">
        <v>26</v>
      </c>
      <c r="D10" s="1">
        <v>21.49</v>
      </c>
      <c r="E10" s="2">
        <v>5.05</v>
      </c>
      <c r="F10" s="2">
        <v>108.52</v>
      </c>
      <c r="G10" t="s">
        <v>18</v>
      </c>
      <c r="H10" t="s">
        <v>14</v>
      </c>
      <c r="I10" t="s">
        <v>14</v>
      </c>
    </row>
    <row r="11" spans="1:9">
      <c r="A11" t="s">
        <v>31</v>
      </c>
      <c r="B11" t="s">
        <v>32</v>
      </c>
      <c r="C11" t="s">
        <v>12</v>
      </c>
      <c r="D11" s="1">
        <v>19.68</v>
      </c>
      <c r="E11" s="2">
        <v>5.6</v>
      </c>
      <c r="F11" s="2">
        <v>110.21</v>
      </c>
      <c r="G11" t="s">
        <v>33</v>
      </c>
      <c r="H11" t="s">
        <v>14</v>
      </c>
      <c r="I11" t="s">
        <v>14</v>
      </c>
    </row>
    <row r="12" spans="1:9">
      <c r="A12" t="s">
        <v>34</v>
      </c>
      <c r="B12" t="s">
        <v>32</v>
      </c>
      <c r="C12" t="s">
        <v>35</v>
      </c>
      <c r="D12" s="1">
        <v>19.61</v>
      </c>
      <c r="E12" s="2">
        <v>5.6</v>
      </c>
      <c r="F12" s="2">
        <v>109.82</v>
      </c>
      <c r="G12" t="s">
        <v>33</v>
      </c>
      <c r="H12" t="s">
        <v>14</v>
      </c>
      <c r="I12" t="s">
        <v>14</v>
      </c>
    </row>
    <row r="13" spans="1:9">
      <c r="A13" t="s">
        <v>36</v>
      </c>
      <c r="B13" t="s">
        <v>32</v>
      </c>
      <c r="C13" t="s">
        <v>37</v>
      </c>
      <c r="D13" s="1">
        <v>19.92</v>
      </c>
      <c r="E13" s="2">
        <v>5.85</v>
      </c>
      <c r="F13" s="2">
        <v>116.53</v>
      </c>
      <c r="G13" t="s">
        <v>33</v>
      </c>
      <c r="H13" t="s">
        <v>14</v>
      </c>
      <c r="I13" t="s">
        <v>14</v>
      </c>
    </row>
    <row r="14" spans="1:9">
      <c r="A14" t="s">
        <v>38</v>
      </c>
      <c r="B14" t="s">
        <v>32</v>
      </c>
      <c r="C14" t="s">
        <v>39</v>
      </c>
      <c r="D14" s="1">
        <v>19.75</v>
      </c>
      <c r="E14" s="2">
        <v>4.1</v>
      </c>
      <c r="F14" s="2">
        <v>80.97</v>
      </c>
      <c r="G14" t="s">
        <v>33</v>
      </c>
      <c r="H14" t="s">
        <v>14</v>
      </c>
      <c r="I14" t="s">
        <v>14</v>
      </c>
    </row>
    <row r="15" spans="1:9">
      <c r="A15" t="s">
        <v>40</v>
      </c>
      <c r="B15" t="s">
        <v>32</v>
      </c>
      <c r="C15" t="s">
        <v>41</v>
      </c>
      <c r="D15" s="1">
        <v>19.79</v>
      </c>
      <c r="E15" s="2">
        <v>7.75</v>
      </c>
      <c r="F15" s="2">
        <v>153.37</v>
      </c>
      <c r="G15" t="s">
        <v>33</v>
      </c>
      <c r="H15" t="s">
        <v>14</v>
      </c>
      <c r="I15" t="s">
        <v>14</v>
      </c>
    </row>
    <row r="16" spans="1:9">
      <c r="A16" t="s">
        <v>42</v>
      </c>
      <c r="B16" t="s">
        <v>32</v>
      </c>
      <c r="C16" t="s">
        <v>39</v>
      </c>
      <c r="D16" s="1">
        <v>19.86</v>
      </c>
      <c r="E16" s="2">
        <v>4.1</v>
      </c>
      <c r="F16" s="2">
        <v>81.43</v>
      </c>
      <c r="G16" t="s">
        <v>33</v>
      </c>
      <c r="H16" t="s">
        <v>14</v>
      </c>
      <c r="I16" t="s">
        <v>14</v>
      </c>
    </row>
    <row r="17" spans="1:9">
      <c r="A17" t="s">
        <v>43</v>
      </c>
      <c r="B17" t="s">
        <v>32</v>
      </c>
      <c r="C17" t="s">
        <v>44</v>
      </c>
      <c r="D17" s="1">
        <v>19.77</v>
      </c>
      <c r="E17" s="2">
        <v>5.6</v>
      </c>
      <c r="F17" s="2">
        <v>110.71</v>
      </c>
      <c r="G17" t="s">
        <v>33</v>
      </c>
      <c r="H17" t="s">
        <v>14</v>
      </c>
      <c r="I17" t="s">
        <v>14</v>
      </c>
    </row>
    <row r="18" spans="1:9">
      <c r="A18" t="s">
        <v>45</v>
      </c>
      <c r="B18" t="s">
        <v>32</v>
      </c>
      <c r="C18" t="s">
        <v>39</v>
      </c>
      <c r="D18" s="1">
        <v>19.77</v>
      </c>
      <c r="E18" s="2">
        <v>4.1</v>
      </c>
      <c r="F18" s="2">
        <v>81.06</v>
      </c>
      <c r="G18" t="s">
        <v>33</v>
      </c>
      <c r="H18" t="s">
        <v>14</v>
      </c>
      <c r="I18" t="s">
        <v>14</v>
      </c>
    </row>
    <row r="19" spans="1:9">
      <c r="A19" t="s">
        <v>46</v>
      </c>
      <c r="B19" t="s">
        <v>32</v>
      </c>
      <c r="C19" t="s">
        <v>37</v>
      </c>
      <c r="D19" s="1">
        <v>19.78</v>
      </c>
      <c r="E19" s="2">
        <v>5.85</v>
      </c>
      <c r="F19" s="2">
        <v>115.71</v>
      </c>
      <c r="G19" t="s">
        <v>33</v>
      </c>
      <c r="H19" t="s">
        <v>14</v>
      </c>
      <c r="I19" t="s">
        <v>14</v>
      </c>
    </row>
    <row r="20" spans="1:9">
      <c r="A20" t="s">
        <v>47</v>
      </c>
      <c r="B20" t="s">
        <v>48</v>
      </c>
      <c r="C20" t="s">
        <v>49</v>
      </c>
      <c r="D20" s="1">
        <v>20.37</v>
      </c>
      <c r="E20" s="2">
        <v>5.6</v>
      </c>
      <c r="F20" s="2">
        <v>114.07</v>
      </c>
      <c r="G20" t="s">
        <v>50</v>
      </c>
      <c r="H20" t="s">
        <v>14</v>
      </c>
      <c r="I20" t="s">
        <v>14</v>
      </c>
    </row>
    <row r="21" spans="1:9">
      <c r="A21" t="s">
        <v>51</v>
      </c>
      <c r="B21" t="s">
        <v>52</v>
      </c>
      <c r="C21" t="s">
        <v>53</v>
      </c>
      <c r="D21" s="1">
        <v>20.46</v>
      </c>
      <c r="E21" s="2">
        <v>5.6</v>
      </c>
      <c r="F21" s="2">
        <v>114.58</v>
      </c>
      <c r="G21" t="s">
        <v>54</v>
      </c>
      <c r="H21" t="s">
        <v>14</v>
      </c>
      <c r="I21" t="s">
        <v>14</v>
      </c>
    </row>
    <row r="22" spans="1:9">
      <c r="A22" t="s">
        <v>55</v>
      </c>
      <c r="B22" t="s">
        <v>52</v>
      </c>
      <c r="C22" t="s">
        <v>35</v>
      </c>
      <c r="D22" s="1">
        <v>20.49</v>
      </c>
      <c r="E22" s="2">
        <v>5.6</v>
      </c>
      <c r="F22" s="2">
        <v>114.74</v>
      </c>
      <c r="G22" t="s">
        <v>54</v>
      </c>
      <c r="H22" t="s">
        <v>14</v>
      </c>
      <c r="I22" t="s">
        <v>14</v>
      </c>
    </row>
    <row r="23" spans="1:9">
      <c r="A23" t="s">
        <v>56</v>
      </c>
      <c r="B23" t="s">
        <v>57</v>
      </c>
      <c r="C23" t="s">
        <v>37</v>
      </c>
      <c r="D23" s="1">
        <v>18.99</v>
      </c>
      <c r="E23" s="2">
        <v>5.85</v>
      </c>
      <c r="F23" s="2">
        <v>111.09</v>
      </c>
      <c r="G23" t="s">
        <v>58</v>
      </c>
      <c r="H23" t="s">
        <v>14</v>
      </c>
      <c r="I23" t="s">
        <v>14</v>
      </c>
    </row>
    <row r="24" spans="1:9">
      <c r="A24" t="s">
        <v>59</v>
      </c>
      <c r="B24" t="s">
        <v>57</v>
      </c>
      <c r="C24" t="s">
        <v>39</v>
      </c>
      <c r="D24" s="1">
        <v>19</v>
      </c>
      <c r="E24" s="2">
        <v>4.1</v>
      </c>
      <c r="F24" s="2">
        <v>77.9</v>
      </c>
      <c r="G24" t="s">
        <v>58</v>
      </c>
      <c r="H24" t="s">
        <v>14</v>
      </c>
      <c r="I24" t="s">
        <v>14</v>
      </c>
    </row>
    <row r="25" spans="1:9">
      <c r="A25" t="s">
        <v>60</v>
      </c>
      <c r="B25" t="s">
        <v>57</v>
      </c>
      <c r="C25" t="s">
        <v>61</v>
      </c>
      <c r="D25" s="1">
        <v>19.01</v>
      </c>
      <c r="E25" s="2">
        <v>5.85</v>
      </c>
      <c r="F25" s="2">
        <v>111.21</v>
      </c>
      <c r="G25" t="s">
        <v>58</v>
      </c>
      <c r="H25" t="s">
        <v>14</v>
      </c>
      <c r="I25" t="s">
        <v>14</v>
      </c>
    </row>
    <row r="26" spans="1:9">
      <c r="A26" t="s">
        <v>62</v>
      </c>
      <c r="B26" t="s">
        <v>63</v>
      </c>
      <c r="C26" t="s">
        <v>64</v>
      </c>
      <c r="D26" s="1">
        <v>18.61</v>
      </c>
      <c r="E26" s="2">
        <v>5.05</v>
      </c>
      <c r="F26" s="2">
        <v>93.98</v>
      </c>
      <c r="G26" t="s">
        <v>65</v>
      </c>
      <c r="H26" t="s">
        <v>14</v>
      </c>
      <c r="I26" t="s">
        <v>14</v>
      </c>
    </row>
    <row r="27" spans="1:9">
      <c r="A27" t="s">
        <v>66</v>
      </c>
      <c r="B27" t="s">
        <v>63</v>
      </c>
      <c r="C27" t="s">
        <v>67</v>
      </c>
      <c r="D27" s="1">
        <v>18.66</v>
      </c>
      <c r="E27" s="2">
        <v>4.3</v>
      </c>
      <c r="F27" s="2">
        <v>80.24</v>
      </c>
      <c r="G27" t="s">
        <v>65</v>
      </c>
      <c r="H27" t="s">
        <v>14</v>
      </c>
      <c r="I27" t="s">
        <v>14</v>
      </c>
    </row>
    <row r="28" spans="1:9">
      <c r="A28" t="s">
        <v>68</v>
      </c>
      <c r="B28" t="s">
        <v>63</v>
      </c>
      <c r="C28" t="s">
        <v>69</v>
      </c>
      <c r="D28" s="1">
        <v>18.59</v>
      </c>
      <c r="E28" s="2">
        <v>3.6</v>
      </c>
      <c r="F28" s="2">
        <v>66.92</v>
      </c>
      <c r="G28" t="s">
        <v>65</v>
      </c>
      <c r="H28" t="s">
        <v>14</v>
      </c>
      <c r="I28" t="s">
        <v>14</v>
      </c>
    </row>
    <row r="29" spans="1:9">
      <c r="A29" t="s">
        <v>70</v>
      </c>
      <c r="B29" t="s">
        <v>63</v>
      </c>
      <c r="C29" t="s">
        <v>71</v>
      </c>
      <c r="D29" s="1">
        <v>18.62</v>
      </c>
      <c r="E29" s="2">
        <v>4.85</v>
      </c>
      <c r="F29" s="2">
        <v>90.31</v>
      </c>
      <c r="G29" t="s">
        <v>65</v>
      </c>
      <c r="H29" t="s">
        <v>14</v>
      </c>
      <c r="I29" t="s">
        <v>14</v>
      </c>
    </row>
    <row r="30" spans="1:9">
      <c r="A30" t="s">
        <v>72</v>
      </c>
      <c r="B30" t="s">
        <v>73</v>
      </c>
      <c r="C30" t="s">
        <v>12</v>
      </c>
      <c r="D30" s="1">
        <v>18.76</v>
      </c>
      <c r="E30" s="2">
        <v>5.6</v>
      </c>
      <c r="F30" s="2">
        <v>105.06</v>
      </c>
      <c r="G30" t="s">
        <v>74</v>
      </c>
      <c r="H30" t="s">
        <v>14</v>
      </c>
      <c r="I30" t="s">
        <v>14</v>
      </c>
    </row>
    <row r="31" spans="1:9">
      <c r="A31" t="s">
        <v>75</v>
      </c>
      <c r="B31" t="s">
        <v>73</v>
      </c>
      <c r="C31" t="s">
        <v>35</v>
      </c>
      <c r="D31" s="1">
        <v>18.73</v>
      </c>
      <c r="E31" s="2">
        <v>5.6</v>
      </c>
      <c r="F31" s="2">
        <v>104.89</v>
      </c>
      <c r="G31" t="s">
        <v>74</v>
      </c>
      <c r="H31" t="s">
        <v>14</v>
      </c>
      <c r="I31" t="s">
        <v>14</v>
      </c>
    </row>
    <row r="32" spans="1:9">
      <c r="A32" t="s">
        <v>76</v>
      </c>
      <c r="B32" t="s">
        <v>77</v>
      </c>
      <c r="C32" t="s">
        <v>37</v>
      </c>
      <c r="D32" s="1">
        <v>19.33</v>
      </c>
      <c r="E32" s="2">
        <v>5.85</v>
      </c>
      <c r="F32" s="2">
        <v>113.08</v>
      </c>
      <c r="G32" t="s">
        <v>78</v>
      </c>
      <c r="H32" t="s">
        <v>14</v>
      </c>
      <c r="I32" t="s">
        <v>14</v>
      </c>
    </row>
    <row r="33" spans="1:9">
      <c r="A33" t="s">
        <v>79</v>
      </c>
      <c r="B33" t="s">
        <v>77</v>
      </c>
      <c r="C33" t="s">
        <v>37</v>
      </c>
      <c r="D33" s="1">
        <v>19.24</v>
      </c>
      <c r="E33" s="2">
        <v>5.85</v>
      </c>
      <c r="F33" s="2">
        <v>112.55</v>
      </c>
      <c r="G33" t="s">
        <v>78</v>
      </c>
      <c r="H33" t="s">
        <v>14</v>
      </c>
      <c r="I33" t="s">
        <v>14</v>
      </c>
    </row>
    <row r="34" spans="1:9">
      <c r="A34" t="s">
        <v>80</v>
      </c>
      <c r="B34" t="s">
        <v>81</v>
      </c>
      <c r="C34" t="s">
        <v>82</v>
      </c>
      <c r="D34" s="1">
        <v>20.05</v>
      </c>
      <c r="E34" s="2">
        <v>5.6</v>
      </c>
      <c r="F34" s="2">
        <v>112.28</v>
      </c>
      <c r="G34" t="s">
        <v>83</v>
      </c>
      <c r="H34" t="s">
        <v>14</v>
      </c>
      <c r="I34" t="s">
        <v>14</v>
      </c>
    </row>
    <row r="35" spans="1:9">
      <c r="A35" t="s">
        <v>84</v>
      </c>
      <c r="B35" t="s">
        <v>81</v>
      </c>
      <c r="C35" t="s">
        <v>39</v>
      </c>
      <c r="D35" s="1">
        <v>20.07</v>
      </c>
      <c r="E35" s="2">
        <v>4.1</v>
      </c>
      <c r="F35" s="2">
        <v>82.29</v>
      </c>
      <c r="G35" t="s">
        <v>83</v>
      </c>
      <c r="H35" t="s">
        <v>14</v>
      </c>
      <c r="I35" t="s">
        <v>14</v>
      </c>
    </row>
    <row r="36" spans="1:9">
      <c r="A36" t="s">
        <v>85</v>
      </c>
      <c r="B36" t="s">
        <v>81</v>
      </c>
      <c r="C36" t="s">
        <v>86</v>
      </c>
      <c r="D36" s="1">
        <v>20.05</v>
      </c>
      <c r="E36" s="2">
        <v>5.6</v>
      </c>
      <c r="F36" s="2">
        <v>112.28</v>
      </c>
      <c r="G36" t="s">
        <v>83</v>
      </c>
      <c r="H36" t="s">
        <v>14</v>
      </c>
      <c r="I36" t="s">
        <v>14</v>
      </c>
    </row>
    <row r="37" spans="1:9">
      <c r="A37" t="s">
        <v>87</v>
      </c>
      <c r="B37" t="s">
        <v>81</v>
      </c>
      <c r="C37" t="s">
        <v>88</v>
      </c>
      <c r="D37" s="1">
        <v>20.03</v>
      </c>
      <c r="E37" s="2">
        <v>5.05</v>
      </c>
      <c r="F37" s="2">
        <v>101.15</v>
      </c>
      <c r="G37" t="s">
        <v>83</v>
      </c>
      <c r="H37" t="s">
        <v>14</v>
      </c>
      <c r="I37" t="s">
        <v>14</v>
      </c>
    </row>
    <row r="38" spans="1:9">
      <c r="A38" t="s">
        <v>89</v>
      </c>
      <c r="B38" t="s">
        <v>90</v>
      </c>
      <c r="C38" t="s">
        <v>91</v>
      </c>
      <c r="D38" s="1">
        <v>15.51</v>
      </c>
      <c r="E38" s="2">
        <v>5.85</v>
      </c>
      <c r="F38" s="2">
        <v>90.73</v>
      </c>
      <c r="G38" t="s">
        <v>92</v>
      </c>
      <c r="H38" t="s">
        <v>14</v>
      </c>
      <c r="I38" t="s">
        <v>14</v>
      </c>
    </row>
    <row r="39" spans="1:9">
      <c r="A39" t="s">
        <v>93</v>
      </c>
      <c r="B39" t="s">
        <v>90</v>
      </c>
      <c r="C39" t="s">
        <v>94</v>
      </c>
      <c r="D39" s="1">
        <v>15.64</v>
      </c>
      <c r="E39" s="2">
        <v>3.6</v>
      </c>
      <c r="F39" s="2">
        <v>56.3</v>
      </c>
      <c r="G39" t="s">
        <v>92</v>
      </c>
      <c r="H39" t="s">
        <v>14</v>
      </c>
      <c r="I39" t="s">
        <v>14</v>
      </c>
    </row>
    <row r="40" spans="1:9">
      <c r="A40" t="s">
        <v>95</v>
      </c>
      <c r="B40" t="s">
        <v>90</v>
      </c>
      <c r="C40" t="s">
        <v>96</v>
      </c>
      <c r="D40" s="1">
        <v>16.01</v>
      </c>
      <c r="E40" s="2">
        <v>5.6</v>
      </c>
      <c r="F40" s="2">
        <v>89.66</v>
      </c>
      <c r="G40" t="s">
        <v>92</v>
      </c>
      <c r="H40" t="s">
        <v>14</v>
      </c>
      <c r="I40" t="s">
        <v>14</v>
      </c>
    </row>
    <row r="41" spans="1:9">
      <c r="A41" t="s">
        <v>97</v>
      </c>
      <c r="B41" t="s">
        <v>90</v>
      </c>
      <c r="C41" t="s">
        <v>98</v>
      </c>
      <c r="D41" s="1">
        <v>15.76</v>
      </c>
      <c r="E41" s="2">
        <v>5.35</v>
      </c>
      <c r="F41" s="2">
        <v>84.32</v>
      </c>
      <c r="G41" t="s">
        <v>92</v>
      </c>
      <c r="H41" t="s">
        <v>14</v>
      </c>
      <c r="I41" t="s">
        <v>14</v>
      </c>
    </row>
    <row r="42" spans="1:9">
      <c r="A42" t="s">
        <v>99</v>
      </c>
      <c r="B42" t="s">
        <v>90</v>
      </c>
      <c r="C42" t="s">
        <v>100</v>
      </c>
      <c r="D42" s="1">
        <v>16.06</v>
      </c>
      <c r="E42" s="2">
        <v>6.3</v>
      </c>
      <c r="F42" s="2">
        <v>101.18</v>
      </c>
      <c r="G42" t="s">
        <v>92</v>
      </c>
      <c r="H42" t="s">
        <v>14</v>
      </c>
      <c r="I42" t="s">
        <v>14</v>
      </c>
    </row>
    <row r="43" spans="1:9">
      <c r="A43" t="s">
        <v>101</v>
      </c>
      <c r="B43" t="s">
        <v>102</v>
      </c>
      <c r="C43" t="s">
        <v>86</v>
      </c>
      <c r="D43" s="1">
        <v>19.6</v>
      </c>
      <c r="E43" s="2">
        <v>5.6</v>
      </c>
      <c r="F43" s="2">
        <v>109.76</v>
      </c>
      <c r="G43" t="s">
        <v>103</v>
      </c>
      <c r="H43" t="s">
        <v>14</v>
      </c>
      <c r="I43" t="s">
        <v>14</v>
      </c>
    </row>
    <row r="44" spans="1:9">
      <c r="A44" t="s">
        <v>104</v>
      </c>
      <c r="B44" t="s">
        <v>102</v>
      </c>
      <c r="C44" t="s">
        <v>86</v>
      </c>
      <c r="D44" s="1">
        <v>19.6</v>
      </c>
      <c r="E44" s="2">
        <v>5.6</v>
      </c>
      <c r="F44" s="2">
        <v>109.76</v>
      </c>
      <c r="G44" t="s">
        <v>103</v>
      </c>
      <c r="H44" t="s">
        <v>14</v>
      </c>
      <c r="I44" t="s">
        <v>14</v>
      </c>
    </row>
    <row r="45" spans="1:9">
      <c r="A45" t="s">
        <v>105</v>
      </c>
      <c r="B45" t="s">
        <v>106</v>
      </c>
      <c r="C45" t="s">
        <v>35</v>
      </c>
      <c r="D45" s="1">
        <v>19.46</v>
      </c>
      <c r="E45" s="2">
        <v>5.6</v>
      </c>
      <c r="F45" s="2">
        <v>108.98</v>
      </c>
      <c r="G45" t="s">
        <v>107</v>
      </c>
      <c r="H45" t="s">
        <v>14</v>
      </c>
      <c r="I45" t="s">
        <v>14</v>
      </c>
    </row>
    <row r="46" spans="1:9">
      <c r="A46" t="s">
        <v>108</v>
      </c>
      <c r="B46" t="s">
        <v>106</v>
      </c>
      <c r="C46" t="s">
        <v>37</v>
      </c>
      <c r="D46" s="1">
        <v>19.99</v>
      </c>
      <c r="E46" s="2">
        <v>5.85</v>
      </c>
      <c r="F46" s="2">
        <v>116.94</v>
      </c>
      <c r="G46" t="s">
        <v>107</v>
      </c>
      <c r="H46" t="s">
        <v>14</v>
      </c>
      <c r="I46" t="s">
        <v>14</v>
      </c>
    </row>
    <row r="47" spans="1:9">
      <c r="A47" t="s">
        <v>109</v>
      </c>
      <c r="B47" t="s">
        <v>106</v>
      </c>
      <c r="C47" t="s">
        <v>39</v>
      </c>
      <c r="D47" s="1">
        <v>20.04</v>
      </c>
      <c r="E47" s="2">
        <v>4.1</v>
      </c>
      <c r="F47" s="2">
        <v>82.16</v>
      </c>
      <c r="G47" t="s">
        <v>107</v>
      </c>
      <c r="H47" t="s">
        <v>14</v>
      </c>
      <c r="I47" t="s">
        <v>14</v>
      </c>
    </row>
    <row r="48" spans="1:9">
      <c r="A48" t="s">
        <v>110</v>
      </c>
      <c r="B48" t="s">
        <v>111</v>
      </c>
      <c r="C48" t="s">
        <v>112</v>
      </c>
      <c r="D48" s="1">
        <v>20.37</v>
      </c>
      <c r="E48" s="2">
        <v>5.6</v>
      </c>
      <c r="F48" s="2">
        <v>114.07</v>
      </c>
      <c r="G48" t="s">
        <v>113</v>
      </c>
      <c r="H48" t="s">
        <v>14</v>
      </c>
      <c r="I48" t="s">
        <v>14</v>
      </c>
    </row>
    <row r="49" spans="1:9">
      <c r="A49" t="s">
        <v>114</v>
      </c>
      <c r="B49" t="s">
        <v>111</v>
      </c>
      <c r="C49" t="s">
        <v>39</v>
      </c>
      <c r="D49" s="1">
        <v>20.33</v>
      </c>
      <c r="E49" s="2">
        <v>4.1</v>
      </c>
      <c r="F49" s="2">
        <v>83.35</v>
      </c>
      <c r="G49" t="s">
        <v>113</v>
      </c>
      <c r="H49" t="s">
        <v>14</v>
      </c>
      <c r="I49" t="s">
        <v>14</v>
      </c>
    </row>
    <row r="50" spans="1:9">
      <c r="A50" t="s">
        <v>115</v>
      </c>
      <c r="B50" t="s">
        <v>111</v>
      </c>
      <c r="C50" t="s">
        <v>116</v>
      </c>
      <c r="D50" s="1">
        <v>20.32</v>
      </c>
      <c r="E50" s="2">
        <v>5.6</v>
      </c>
      <c r="F50" s="2">
        <v>113.79</v>
      </c>
      <c r="G50" t="s">
        <v>113</v>
      </c>
      <c r="H50" t="s">
        <v>14</v>
      </c>
      <c r="I50" t="s">
        <v>14</v>
      </c>
    </row>
    <row r="51" spans="1:9">
      <c r="A51" t="s">
        <v>117</v>
      </c>
      <c r="B51" t="s">
        <v>118</v>
      </c>
      <c r="C51" t="s">
        <v>119</v>
      </c>
      <c r="D51" s="1">
        <v>19.89</v>
      </c>
      <c r="E51" s="2">
        <v>6.1</v>
      </c>
      <c r="F51" s="2">
        <v>121.33</v>
      </c>
      <c r="G51" t="s">
        <v>120</v>
      </c>
      <c r="H51" t="s">
        <v>14</v>
      </c>
      <c r="I51" t="s">
        <v>14</v>
      </c>
    </row>
    <row r="52" spans="1:9">
      <c r="A52" t="s">
        <v>121</v>
      </c>
      <c r="B52" t="s">
        <v>118</v>
      </c>
      <c r="C52" t="s">
        <v>122</v>
      </c>
      <c r="D52" s="1">
        <v>19.8</v>
      </c>
      <c r="E52" s="2">
        <v>3.6</v>
      </c>
      <c r="F52" s="2">
        <v>71.28</v>
      </c>
      <c r="G52" t="s">
        <v>120</v>
      </c>
      <c r="H52" t="s">
        <v>14</v>
      </c>
      <c r="I52" t="s">
        <v>14</v>
      </c>
    </row>
    <row r="53" spans="1:9">
      <c r="A53" t="s">
        <v>123</v>
      </c>
      <c r="B53" t="s">
        <v>118</v>
      </c>
      <c r="C53" t="s">
        <v>124</v>
      </c>
      <c r="D53" s="1">
        <v>19.8</v>
      </c>
      <c r="E53" s="2">
        <v>5.05</v>
      </c>
      <c r="F53" s="2">
        <v>99.99</v>
      </c>
      <c r="G53" t="s">
        <v>120</v>
      </c>
      <c r="H53" t="s">
        <v>14</v>
      </c>
      <c r="I53" t="s">
        <v>14</v>
      </c>
    </row>
    <row r="54" spans="1:9">
      <c r="A54" t="s">
        <v>125</v>
      </c>
      <c r="B54" t="s">
        <v>118</v>
      </c>
      <c r="C54" t="s">
        <v>126</v>
      </c>
      <c r="D54" s="1">
        <v>19.87</v>
      </c>
      <c r="E54" s="2">
        <v>3.6</v>
      </c>
      <c r="F54" s="2">
        <v>71.53</v>
      </c>
      <c r="G54" t="s">
        <v>120</v>
      </c>
      <c r="H54" t="s">
        <v>14</v>
      </c>
      <c r="I54" t="s">
        <v>14</v>
      </c>
    </row>
    <row r="55" spans="1:9">
      <c r="A55" t="s">
        <v>127</v>
      </c>
      <c r="B55" t="s">
        <v>118</v>
      </c>
      <c r="C55" t="s">
        <v>69</v>
      </c>
      <c r="D55" s="1">
        <v>19.86</v>
      </c>
      <c r="E55" s="2">
        <v>3.6</v>
      </c>
      <c r="F55" s="2">
        <v>71.5</v>
      </c>
      <c r="G55" t="s">
        <v>120</v>
      </c>
      <c r="H55" t="s">
        <v>14</v>
      </c>
      <c r="I55" t="s">
        <v>14</v>
      </c>
    </row>
    <row r="56" spans="1:9">
      <c r="A56" t="s">
        <v>128</v>
      </c>
      <c r="B56" t="s">
        <v>118</v>
      </c>
      <c r="C56" t="s">
        <v>119</v>
      </c>
      <c r="D56" s="1">
        <v>19.83</v>
      </c>
      <c r="E56" s="2">
        <v>6.1</v>
      </c>
      <c r="F56" s="2">
        <v>120.96</v>
      </c>
      <c r="G56" t="s">
        <v>120</v>
      </c>
      <c r="H56" t="s">
        <v>14</v>
      </c>
      <c r="I56" t="s">
        <v>14</v>
      </c>
    </row>
    <row r="57" spans="1:9">
      <c r="A57" t="s">
        <v>129</v>
      </c>
      <c r="B57" t="s">
        <v>118</v>
      </c>
      <c r="C57" t="s">
        <v>130</v>
      </c>
      <c r="D57" s="1">
        <v>19.87</v>
      </c>
      <c r="E57" s="2">
        <v>4.85</v>
      </c>
      <c r="F57" s="2">
        <v>96.37</v>
      </c>
      <c r="G57" t="s">
        <v>120</v>
      </c>
      <c r="H57" t="s">
        <v>14</v>
      </c>
      <c r="I57" t="s">
        <v>14</v>
      </c>
    </row>
    <row r="58" spans="1:9">
      <c r="A58"/>
      <c r="B58"/>
      <c r="C58"/>
      <c r="D58" s="1"/>
      <c r="E58" s="2"/>
      <c r="F58" s="2"/>
      <c r="G58"/>
      <c r="H58"/>
      <c r="I58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335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77.84765625" bestFit="1" customWidth="1"/>
    <col min="4" max="4" width="9" bestFit="1" customWidth="1"/>
    <col min="5" max="5" width="10.5703125" bestFit="1" customWidth="1"/>
    <col min="6" max="6" width="11.5703125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133</v>
      </c>
      <c r="B2" t="s">
        <v>134</v>
      </c>
      <c r="C2" t="s">
        <v>135</v>
      </c>
      <c r="D2" s="1">
        <v>24.48</v>
      </c>
      <c r="E2" s="2">
        <v>8.5</v>
      </c>
      <c r="F2" s="2">
        <v>208.08</v>
      </c>
      <c r="G2" t="s">
        <v>136</v>
      </c>
      <c r="H2" t="s">
        <v>136</v>
      </c>
    </row>
    <row r="3" spans="1:8">
      <c r="A3" t="s">
        <v>137</v>
      </c>
      <c r="B3" t="s">
        <v>134</v>
      </c>
      <c r="C3" t="s">
        <v>138</v>
      </c>
      <c r="D3" s="1">
        <v>24.06</v>
      </c>
      <c r="E3" s="2">
        <v>8.5</v>
      </c>
      <c r="F3" s="2">
        <v>204.51</v>
      </c>
      <c r="G3" t="s">
        <v>139</v>
      </c>
      <c r="H3" t="s">
        <v>139</v>
      </c>
    </row>
    <row r="4" spans="1:8">
      <c r="A4" t="s">
        <v>140</v>
      </c>
      <c r="B4" t="s">
        <v>141</v>
      </c>
      <c r="C4" t="s">
        <v>142</v>
      </c>
      <c r="D4" s="1">
        <v>25.63</v>
      </c>
      <c r="E4" s="2">
        <v>6.5</v>
      </c>
      <c r="F4" s="2">
        <v>166.6</v>
      </c>
      <c r="G4" t="s">
        <v>143</v>
      </c>
      <c r="H4" t="s">
        <v>143</v>
      </c>
    </row>
    <row r="5" spans="1:8">
      <c r="A5" t="s">
        <v>144</v>
      </c>
      <c r="B5" t="s">
        <v>11</v>
      </c>
      <c r="C5" t="s">
        <v>145</v>
      </c>
      <c r="D5" s="1">
        <v>20</v>
      </c>
      <c r="E5" s="2">
        <v>6.95</v>
      </c>
      <c r="F5" s="2">
        <v>139</v>
      </c>
      <c r="G5" t="s">
        <v>146</v>
      </c>
      <c r="H5" t="s">
        <v>146</v>
      </c>
    </row>
    <row r="6" spans="1:8">
      <c r="A6" t="s">
        <v>147</v>
      </c>
      <c r="B6" t="s">
        <v>11</v>
      </c>
      <c r="C6" t="s">
        <v>148</v>
      </c>
      <c r="D6" s="1">
        <v>20.87</v>
      </c>
      <c r="E6" s="2">
        <v>7</v>
      </c>
      <c r="F6" s="2">
        <v>146.09</v>
      </c>
      <c r="G6" t="s">
        <v>149</v>
      </c>
      <c r="H6" t="s">
        <v>149</v>
      </c>
    </row>
    <row r="7" spans="1:8">
      <c r="A7" t="s">
        <v>150</v>
      </c>
      <c r="B7" t="s">
        <v>11</v>
      </c>
      <c r="C7" t="s">
        <v>151</v>
      </c>
      <c r="D7" s="1">
        <v>19.47</v>
      </c>
      <c r="E7" s="2">
        <v>4.95</v>
      </c>
      <c r="F7" s="2">
        <v>96.38</v>
      </c>
      <c r="G7" t="s">
        <v>152</v>
      </c>
      <c r="H7" t="s">
        <v>152</v>
      </c>
    </row>
    <row r="8" spans="1:8">
      <c r="A8" t="s">
        <v>153</v>
      </c>
      <c r="B8" t="s">
        <v>11</v>
      </c>
      <c r="C8" t="s">
        <v>154</v>
      </c>
      <c r="D8" s="1">
        <v>19.47</v>
      </c>
      <c r="E8" s="2">
        <v>5.95</v>
      </c>
      <c r="F8" s="2">
        <v>115.85</v>
      </c>
      <c r="G8" t="s">
        <v>152</v>
      </c>
      <c r="H8" t="s">
        <v>152</v>
      </c>
    </row>
    <row r="9" spans="1:8">
      <c r="A9" t="s">
        <v>155</v>
      </c>
      <c r="B9" t="s">
        <v>11</v>
      </c>
      <c r="C9" t="s">
        <v>154</v>
      </c>
      <c r="D9" s="1">
        <v>19.53</v>
      </c>
      <c r="E9" s="2">
        <v>5.95</v>
      </c>
      <c r="F9" s="2">
        <v>116.2</v>
      </c>
      <c r="G9" t="s">
        <v>152</v>
      </c>
      <c r="H9" t="s">
        <v>152</v>
      </c>
    </row>
    <row r="10" spans="1:8">
      <c r="A10" t="s">
        <v>156</v>
      </c>
      <c r="B10" t="s">
        <v>11</v>
      </c>
      <c r="C10" t="s">
        <v>157</v>
      </c>
      <c r="D10" s="1">
        <v>19.48</v>
      </c>
      <c r="E10" s="2">
        <v>4.7</v>
      </c>
      <c r="F10" s="2">
        <v>91.56</v>
      </c>
      <c r="G10" t="s">
        <v>152</v>
      </c>
      <c r="H10" t="s">
        <v>152</v>
      </c>
    </row>
    <row r="11" spans="1:8">
      <c r="A11" t="s">
        <v>158</v>
      </c>
      <c r="B11" t="s">
        <v>11</v>
      </c>
      <c r="C11" t="s">
        <v>159</v>
      </c>
      <c r="D11" s="1">
        <v>19.5</v>
      </c>
      <c r="E11" s="2">
        <v>5.15</v>
      </c>
      <c r="F11" s="2">
        <v>100.43</v>
      </c>
      <c r="G11" t="s">
        <v>152</v>
      </c>
      <c r="H11" t="s">
        <v>152</v>
      </c>
    </row>
    <row r="12" spans="1:8">
      <c r="A12" t="s">
        <v>160</v>
      </c>
      <c r="B12" t="s">
        <v>11</v>
      </c>
      <c r="C12" t="s">
        <v>161</v>
      </c>
      <c r="D12" s="1">
        <v>19.43</v>
      </c>
      <c r="E12" s="2">
        <v>3.7</v>
      </c>
      <c r="F12" s="2">
        <v>71.89</v>
      </c>
      <c r="G12" t="s">
        <v>152</v>
      </c>
      <c r="H12" t="s">
        <v>152</v>
      </c>
    </row>
    <row r="13" spans="1:8">
      <c r="A13" t="s">
        <v>162</v>
      </c>
      <c r="B13" t="s">
        <v>11</v>
      </c>
      <c r="C13" t="s">
        <v>161</v>
      </c>
      <c r="D13" s="1">
        <v>19.43</v>
      </c>
      <c r="E13" s="2">
        <v>3.7</v>
      </c>
      <c r="F13" s="2">
        <v>71.89</v>
      </c>
      <c r="G13" t="s">
        <v>152</v>
      </c>
      <c r="H13" t="s">
        <v>152</v>
      </c>
    </row>
    <row r="14" spans="1:8">
      <c r="A14" t="s">
        <v>163</v>
      </c>
      <c r="B14" t="s">
        <v>164</v>
      </c>
      <c r="C14" t="s">
        <v>165</v>
      </c>
      <c r="D14" s="1">
        <v>18.86</v>
      </c>
      <c r="E14" s="2">
        <v>4.7</v>
      </c>
      <c r="F14" s="2">
        <v>88.64</v>
      </c>
      <c r="G14" t="s">
        <v>166</v>
      </c>
      <c r="H14" t="s">
        <v>166</v>
      </c>
    </row>
    <row r="15" spans="1:8">
      <c r="A15" t="s">
        <v>167</v>
      </c>
      <c r="B15" t="s">
        <v>164</v>
      </c>
      <c r="C15" t="s">
        <v>168</v>
      </c>
      <c r="D15" s="1">
        <v>17.05</v>
      </c>
      <c r="E15" s="2">
        <v>4.7</v>
      </c>
      <c r="F15" s="2">
        <v>80.14</v>
      </c>
      <c r="G15" t="s">
        <v>136</v>
      </c>
      <c r="H15" t="s">
        <v>136</v>
      </c>
    </row>
    <row r="16" spans="1:8">
      <c r="A16" t="s">
        <v>169</v>
      </c>
      <c r="B16" t="s">
        <v>16</v>
      </c>
      <c r="C16" t="s">
        <v>170</v>
      </c>
      <c r="D16" s="1">
        <v>1</v>
      </c>
      <c r="E16" s="2">
        <v>200</v>
      </c>
      <c r="F16" s="2">
        <v>200</v>
      </c>
      <c r="G16" t="s">
        <v>171</v>
      </c>
      <c r="H16" t="s">
        <v>171</v>
      </c>
    </row>
    <row r="17" spans="1:8">
      <c r="A17" t="s">
        <v>172</v>
      </c>
      <c r="B17" t="s">
        <v>16</v>
      </c>
      <c r="C17" t="s">
        <v>173</v>
      </c>
      <c r="D17" s="1">
        <v>20.09</v>
      </c>
      <c r="E17" s="2">
        <v>5.95</v>
      </c>
      <c r="F17" s="2">
        <v>119.54</v>
      </c>
      <c r="G17" t="s">
        <v>174</v>
      </c>
      <c r="H17" t="s">
        <v>174</v>
      </c>
    </row>
    <row r="18" spans="1:8">
      <c r="A18" t="s">
        <v>175</v>
      </c>
      <c r="B18" t="s">
        <v>16</v>
      </c>
      <c r="C18" t="s">
        <v>176</v>
      </c>
      <c r="D18" s="1">
        <v>23.22</v>
      </c>
      <c r="E18" s="2">
        <v>7.6</v>
      </c>
      <c r="F18" s="2">
        <v>176.47</v>
      </c>
      <c r="G18" t="s">
        <v>152</v>
      </c>
      <c r="H18" t="s">
        <v>152</v>
      </c>
    </row>
    <row r="19" spans="1:8">
      <c r="A19" t="s">
        <v>177</v>
      </c>
      <c r="B19" t="s">
        <v>16</v>
      </c>
      <c r="C19" t="s">
        <v>178</v>
      </c>
      <c r="D19" s="1">
        <v>23.27</v>
      </c>
      <c r="E19" s="2">
        <v>10.75</v>
      </c>
      <c r="F19" s="2">
        <v>250.15</v>
      </c>
      <c r="G19" t="s">
        <v>152</v>
      </c>
      <c r="H19" t="s">
        <v>152</v>
      </c>
    </row>
    <row r="20" spans="1:8">
      <c r="A20" t="s">
        <v>179</v>
      </c>
      <c r="B20" t="s">
        <v>16</v>
      </c>
      <c r="C20" t="s">
        <v>176</v>
      </c>
      <c r="D20" s="1">
        <v>23.24</v>
      </c>
      <c r="E20" s="2">
        <v>7.6</v>
      </c>
      <c r="F20" s="2">
        <v>176.62</v>
      </c>
      <c r="G20" t="s">
        <v>152</v>
      </c>
      <c r="H20" t="s">
        <v>152</v>
      </c>
    </row>
    <row r="21" spans="1:8">
      <c r="A21" t="s">
        <v>180</v>
      </c>
      <c r="B21" t="s">
        <v>16</v>
      </c>
      <c r="C21" t="s">
        <v>181</v>
      </c>
      <c r="D21" s="1">
        <v>21.81</v>
      </c>
      <c r="E21" s="2">
        <v>8.2</v>
      </c>
      <c r="F21" s="2">
        <v>178.84</v>
      </c>
      <c r="G21" t="s">
        <v>182</v>
      </c>
      <c r="H21" t="s">
        <v>183</v>
      </c>
    </row>
    <row r="22" spans="1:8">
      <c r="A22" t="s">
        <v>184</v>
      </c>
      <c r="B22" t="s">
        <v>16</v>
      </c>
      <c r="C22" t="s">
        <v>185</v>
      </c>
      <c r="D22" s="1">
        <v>18.91</v>
      </c>
      <c r="E22" s="2">
        <v>5.9</v>
      </c>
      <c r="F22" s="2">
        <v>111.57</v>
      </c>
      <c r="G22" t="s">
        <v>186</v>
      </c>
      <c r="H22" t="s">
        <v>186</v>
      </c>
    </row>
    <row r="23" spans="1:8">
      <c r="A23" t="s">
        <v>187</v>
      </c>
      <c r="B23" t="s">
        <v>16</v>
      </c>
      <c r="C23" t="s">
        <v>188</v>
      </c>
      <c r="D23" s="1">
        <v>19.32</v>
      </c>
      <c r="E23" s="2">
        <v>6.45</v>
      </c>
      <c r="F23" s="2">
        <v>124.61</v>
      </c>
      <c r="G23" t="s">
        <v>152</v>
      </c>
      <c r="H23" t="s">
        <v>152</v>
      </c>
    </row>
    <row r="24" spans="1:8">
      <c r="A24" t="s">
        <v>189</v>
      </c>
      <c r="B24" t="s">
        <v>16</v>
      </c>
      <c r="C24" t="s">
        <v>190</v>
      </c>
      <c r="D24" s="1">
        <v>19.32</v>
      </c>
      <c r="E24" s="2">
        <v>6.45</v>
      </c>
      <c r="F24" s="2">
        <v>124.61</v>
      </c>
      <c r="G24" t="s">
        <v>152</v>
      </c>
      <c r="H24" t="s">
        <v>152</v>
      </c>
    </row>
    <row r="25" spans="1:8">
      <c r="A25" t="s">
        <v>191</v>
      </c>
      <c r="B25" t="s">
        <v>16</v>
      </c>
      <c r="C25" t="s">
        <v>192</v>
      </c>
      <c r="D25" s="1">
        <v>19.42</v>
      </c>
      <c r="E25" s="2">
        <v>4.95</v>
      </c>
      <c r="F25" s="2">
        <v>96.13</v>
      </c>
      <c r="G25" t="s">
        <v>152</v>
      </c>
      <c r="H25" t="s">
        <v>152</v>
      </c>
    </row>
    <row r="26" spans="1:8">
      <c r="A26" t="s">
        <v>193</v>
      </c>
      <c r="B26" t="s">
        <v>16</v>
      </c>
      <c r="C26" t="s">
        <v>194</v>
      </c>
      <c r="D26" s="1">
        <v>20.19</v>
      </c>
      <c r="E26" s="2">
        <v>8.25</v>
      </c>
      <c r="F26" s="2">
        <v>166.57</v>
      </c>
      <c r="G26" t="s">
        <v>152</v>
      </c>
      <c r="H26" t="s">
        <v>152</v>
      </c>
    </row>
    <row r="27" spans="1:8">
      <c r="A27" t="s">
        <v>195</v>
      </c>
      <c r="B27" t="s">
        <v>16</v>
      </c>
      <c r="C27" t="s">
        <v>196</v>
      </c>
      <c r="D27" s="1">
        <v>19.01</v>
      </c>
      <c r="E27" s="2">
        <v>8.5</v>
      </c>
      <c r="F27" s="2">
        <v>161.59</v>
      </c>
      <c r="G27" t="s">
        <v>152</v>
      </c>
      <c r="H27" t="s">
        <v>152</v>
      </c>
    </row>
    <row r="28" spans="1:8">
      <c r="A28" t="s">
        <v>197</v>
      </c>
      <c r="B28" t="s">
        <v>16</v>
      </c>
      <c r="C28" t="s">
        <v>198</v>
      </c>
      <c r="D28" s="1">
        <v>19.37</v>
      </c>
      <c r="E28" s="2">
        <v>5.15</v>
      </c>
      <c r="F28" s="2">
        <v>99.76</v>
      </c>
      <c r="G28" t="s">
        <v>152</v>
      </c>
      <c r="H28" t="s">
        <v>152</v>
      </c>
    </row>
    <row r="29" spans="1:8">
      <c r="A29" t="s">
        <v>199</v>
      </c>
      <c r="B29" t="s">
        <v>16</v>
      </c>
      <c r="C29" t="s">
        <v>200</v>
      </c>
      <c r="D29" s="1">
        <v>19.34</v>
      </c>
      <c r="E29" s="2">
        <v>5.4</v>
      </c>
      <c r="F29" s="2">
        <v>104.44</v>
      </c>
      <c r="G29" t="s">
        <v>152</v>
      </c>
      <c r="H29" t="s">
        <v>152</v>
      </c>
    </row>
    <row r="30" spans="1:8">
      <c r="A30" t="s">
        <v>201</v>
      </c>
      <c r="B30" t="s">
        <v>16</v>
      </c>
      <c r="C30" t="s">
        <v>202</v>
      </c>
      <c r="D30" s="1">
        <v>19.4</v>
      </c>
      <c r="E30" s="2">
        <v>10.75</v>
      </c>
      <c r="F30" s="2">
        <v>208.55</v>
      </c>
      <c r="G30" t="s">
        <v>152</v>
      </c>
      <c r="H30" t="s">
        <v>152</v>
      </c>
    </row>
    <row r="31" spans="1:8">
      <c r="A31" t="s">
        <v>203</v>
      </c>
      <c r="B31" t="s">
        <v>16</v>
      </c>
      <c r="C31" t="s">
        <v>204</v>
      </c>
      <c r="D31" s="1">
        <v>19.32</v>
      </c>
      <c r="E31" s="2">
        <v>4.2</v>
      </c>
      <c r="F31" s="2">
        <v>81.14</v>
      </c>
      <c r="G31" t="s">
        <v>152</v>
      </c>
      <c r="H31" t="s">
        <v>152</v>
      </c>
    </row>
    <row r="32" spans="1:8">
      <c r="A32" t="s">
        <v>205</v>
      </c>
      <c r="B32" t="s">
        <v>16</v>
      </c>
      <c r="C32" t="s">
        <v>206</v>
      </c>
      <c r="D32" s="1">
        <v>19.11</v>
      </c>
      <c r="E32" s="2">
        <v>6.2</v>
      </c>
      <c r="F32" s="2">
        <v>118.48</v>
      </c>
      <c r="G32" t="s">
        <v>152</v>
      </c>
      <c r="H32" t="s">
        <v>152</v>
      </c>
    </row>
    <row r="33" spans="1:8">
      <c r="A33" t="s">
        <v>207</v>
      </c>
      <c r="B33" t="s">
        <v>16</v>
      </c>
      <c r="C33" t="s">
        <v>208</v>
      </c>
      <c r="D33" s="1">
        <v>19.89</v>
      </c>
      <c r="E33" s="2">
        <v>5.7</v>
      </c>
      <c r="F33" s="2">
        <v>113.37</v>
      </c>
      <c r="G33" t="s">
        <v>152</v>
      </c>
      <c r="H33" t="s">
        <v>152</v>
      </c>
    </row>
    <row r="34" spans="1:8">
      <c r="A34" t="s">
        <v>209</v>
      </c>
      <c r="B34" t="s">
        <v>16</v>
      </c>
      <c r="C34" t="s">
        <v>204</v>
      </c>
      <c r="D34" s="1">
        <v>19.29</v>
      </c>
      <c r="E34" s="2">
        <v>4.2</v>
      </c>
      <c r="F34" s="2">
        <v>81.02</v>
      </c>
      <c r="G34" t="s">
        <v>152</v>
      </c>
      <c r="H34" t="s">
        <v>152</v>
      </c>
    </row>
    <row r="35" spans="1:8">
      <c r="A35" t="s">
        <v>210</v>
      </c>
      <c r="B35" t="s">
        <v>16</v>
      </c>
      <c r="C35" t="s">
        <v>211</v>
      </c>
      <c r="D35" s="1">
        <v>19.23</v>
      </c>
      <c r="E35" s="2">
        <v>6.7</v>
      </c>
      <c r="F35" s="2">
        <v>128.84</v>
      </c>
      <c r="G35" t="s">
        <v>152</v>
      </c>
      <c r="H35" t="s">
        <v>152</v>
      </c>
    </row>
    <row r="36" spans="1:8">
      <c r="A36" t="s">
        <v>212</v>
      </c>
      <c r="B36" t="s">
        <v>16</v>
      </c>
      <c r="C36" t="s">
        <v>192</v>
      </c>
      <c r="D36" s="1">
        <v>19.2</v>
      </c>
      <c r="E36" s="2">
        <v>4.95</v>
      </c>
      <c r="F36" s="2">
        <v>95.04</v>
      </c>
      <c r="G36" t="s">
        <v>152</v>
      </c>
      <c r="H36" t="s">
        <v>152</v>
      </c>
    </row>
    <row r="37" spans="1:8">
      <c r="A37" t="s">
        <v>213</v>
      </c>
      <c r="B37" t="s">
        <v>16</v>
      </c>
      <c r="C37" t="s">
        <v>214</v>
      </c>
      <c r="D37" s="1">
        <v>20.54</v>
      </c>
      <c r="E37" s="2">
        <v>7.25</v>
      </c>
      <c r="F37" s="2">
        <v>148.92</v>
      </c>
      <c r="G37" t="s">
        <v>152</v>
      </c>
      <c r="H37" t="s">
        <v>152</v>
      </c>
    </row>
    <row r="38" spans="1:8">
      <c r="A38" t="s">
        <v>215</v>
      </c>
      <c r="B38" t="s">
        <v>16</v>
      </c>
      <c r="C38" t="s">
        <v>192</v>
      </c>
      <c r="D38" s="1">
        <v>20.45</v>
      </c>
      <c r="E38" s="2">
        <v>4.95</v>
      </c>
      <c r="F38" s="2">
        <v>101.23</v>
      </c>
      <c r="G38" t="s">
        <v>152</v>
      </c>
      <c r="H38" t="s">
        <v>152</v>
      </c>
    </row>
    <row r="39" spans="1:8">
      <c r="A39" t="s">
        <v>216</v>
      </c>
      <c r="B39" t="s">
        <v>16</v>
      </c>
      <c r="C39" t="s">
        <v>211</v>
      </c>
      <c r="D39" s="1">
        <v>23.17</v>
      </c>
      <c r="E39" s="2">
        <v>6.7</v>
      </c>
      <c r="F39" s="2">
        <v>155.24</v>
      </c>
      <c r="G39" t="s">
        <v>152</v>
      </c>
      <c r="H39" t="s">
        <v>152</v>
      </c>
    </row>
    <row r="40" spans="1:8">
      <c r="A40" t="s">
        <v>217</v>
      </c>
      <c r="B40" t="s">
        <v>16</v>
      </c>
      <c r="C40" t="s">
        <v>204</v>
      </c>
      <c r="D40" s="1">
        <v>20.48</v>
      </c>
      <c r="E40" s="2">
        <v>4.2</v>
      </c>
      <c r="F40" s="2">
        <v>86.02</v>
      </c>
      <c r="G40" t="s">
        <v>152</v>
      </c>
      <c r="H40" t="s">
        <v>152</v>
      </c>
    </row>
    <row r="41" spans="1:8">
      <c r="A41" t="s">
        <v>218</v>
      </c>
      <c r="B41" t="s">
        <v>16</v>
      </c>
      <c r="C41" t="s">
        <v>211</v>
      </c>
      <c r="D41" s="1">
        <v>20.21</v>
      </c>
      <c r="E41" s="2">
        <v>6.7</v>
      </c>
      <c r="F41" s="2">
        <v>135.41</v>
      </c>
      <c r="G41" t="s">
        <v>152</v>
      </c>
      <c r="H41" t="s">
        <v>152</v>
      </c>
    </row>
    <row r="42" spans="1:8">
      <c r="A42" t="s">
        <v>219</v>
      </c>
      <c r="B42" t="s">
        <v>16</v>
      </c>
      <c r="C42" t="s">
        <v>220</v>
      </c>
      <c r="D42" s="1">
        <v>20.58</v>
      </c>
      <c r="E42" s="2">
        <v>6.2</v>
      </c>
      <c r="F42" s="2">
        <v>127.6</v>
      </c>
      <c r="G42" t="s">
        <v>152</v>
      </c>
      <c r="H42" t="s">
        <v>152</v>
      </c>
    </row>
    <row r="43" spans="1:8">
      <c r="A43" t="s">
        <v>221</v>
      </c>
      <c r="B43" t="s">
        <v>16</v>
      </c>
      <c r="C43" t="s">
        <v>206</v>
      </c>
      <c r="D43" s="1">
        <v>19.6</v>
      </c>
      <c r="E43" s="2">
        <v>6.2</v>
      </c>
      <c r="F43" s="2">
        <v>121.52</v>
      </c>
      <c r="G43" t="s">
        <v>152</v>
      </c>
      <c r="H43" t="s">
        <v>152</v>
      </c>
    </row>
    <row r="44" spans="1:8">
      <c r="A44" t="s">
        <v>222</v>
      </c>
      <c r="B44" t="s">
        <v>16</v>
      </c>
      <c r="C44" t="s">
        <v>192</v>
      </c>
      <c r="D44" s="1">
        <v>19.33</v>
      </c>
      <c r="E44" s="2">
        <v>4.95</v>
      </c>
      <c r="F44" s="2">
        <v>95.68</v>
      </c>
      <c r="G44" t="s">
        <v>152</v>
      </c>
      <c r="H44" t="s">
        <v>152</v>
      </c>
    </row>
    <row r="45" spans="1:8">
      <c r="A45" t="s">
        <v>223</v>
      </c>
      <c r="B45" t="s">
        <v>16</v>
      </c>
      <c r="C45" t="s">
        <v>224</v>
      </c>
      <c r="D45" s="1">
        <v>19.34</v>
      </c>
      <c r="E45" s="2">
        <v>7.1</v>
      </c>
      <c r="F45" s="2">
        <v>137.31</v>
      </c>
      <c r="G45" t="s">
        <v>152</v>
      </c>
      <c r="H45" t="s">
        <v>152</v>
      </c>
    </row>
    <row r="46" spans="1:8">
      <c r="A46" t="s">
        <v>225</v>
      </c>
      <c r="B46" t="s">
        <v>16</v>
      </c>
      <c r="C46" t="s">
        <v>202</v>
      </c>
      <c r="D46" s="1">
        <v>19.9</v>
      </c>
      <c r="E46" s="2">
        <v>10.75</v>
      </c>
      <c r="F46" s="2">
        <v>213.93</v>
      </c>
      <c r="G46" t="s">
        <v>152</v>
      </c>
      <c r="H46" t="s">
        <v>152</v>
      </c>
    </row>
    <row r="47" spans="1:8">
      <c r="A47" t="s">
        <v>226</v>
      </c>
      <c r="B47" t="s">
        <v>16</v>
      </c>
      <c r="C47" t="s">
        <v>227</v>
      </c>
      <c r="D47" s="1">
        <v>19.23</v>
      </c>
      <c r="E47" s="2">
        <v>6.2</v>
      </c>
      <c r="F47" s="2">
        <v>119.23</v>
      </c>
      <c r="G47" t="s">
        <v>152</v>
      </c>
      <c r="H47" t="s">
        <v>152</v>
      </c>
    </row>
    <row r="48" spans="1:8">
      <c r="A48" t="s">
        <v>228</v>
      </c>
      <c r="B48" t="s">
        <v>16</v>
      </c>
      <c r="C48" t="s">
        <v>229</v>
      </c>
      <c r="D48" s="1">
        <v>19.23</v>
      </c>
      <c r="E48" s="2">
        <v>5.45</v>
      </c>
      <c r="F48" s="2">
        <v>104.8</v>
      </c>
      <c r="G48" t="s">
        <v>152</v>
      </c>
      <c r="H48" t="s">
        <v>152</v>
      </c>
    </row>
    <row r="49" spans="1:8">
      <c r="A49" t="s">
        <v>230</v>
      </c>
      <c r="B49" t="s">
        <v>16</v>
      </c>
      <c r="C49" t="s">
        <v>224</v>
      </c>
      <c r="D49" s="1">
        <v>20.84</v>
      </c>
      <c r="E49" s="2">
        <v>7.1</v>
      </c>
      <c r="F49" s="2">
        <v>147.96</v>
      </c>
      <c r="G49" t="s">
        <v>152</v>
      </c>
      <c r="H49" t="s">
        <v>152</v>
      </c>
    </row>
    <row r="50" spans="1:8">
      <c r="A50" t="s">
        <v>231</v>
      </c>
      <c r="B50" t="s">
        <v>16</v>
      </c>
      <c r="C50" t="s">
        <v>232</v>
      </c>
      <c r="D50" s="1">
        <v>1</v>
      </c>
      <c r="E50" s="2">
        <v>60</v>
      </c>
      <c r="F50" s="2">
        <v>60</v>
      </c>
      <c r="G50" t="s">
        <v>152</v>
      </c>
      <c r="H50" t="s">
        <v>152</v>
      </c>
    </row>
    <row r="51" spans="1:8">
      <c r="A51" t="s">
        <v>231</v>
      </c>
      <c r="B51" t="s">
        <v>16</v>
      </c>
      <c r="C51" t="s">
        <v>232</v>
      </c>
      <c r="D51" s="1">
        <v>1</v>
      </c>
      <c r="E51" s="2">
        <v>60</v>
      </c>
      <c r="F51" s="2">
        <v>60</v>
      </c>
      <c r="G51" t="s">
        <v>152</v>
      </c>
      <c r="H51" t="s">
        <v>152</v>
      </c>
    </row>
    <row r="52" spans="1:8">
      <c r="A52" t="s">
        <v>233</v>
      </c>
      <c r="B52" t="s">
        <v>16</v>
      </c>
      <c r="C52" t="s">
        <v>206</v>
      </c>
      <c r="D52" s="1">
        <v>19.33</v>
      </c>
      <c r="E52" s="2">
        <v>6.2</v>
      </c>
      <c r="F52" s="2">
        <v>119.85</v>
      </c>
      <c r="G52" t="s">
        <v>152</v>
      </c>
      <c r="H52" t="s">
        <v>152</v>
      </c>
    </row>
    <row r="53" spans="1:8">
      <c r="A53" t="s">
        <v>234</v>
      </c>
      <c r="B53" t="s">
        <v>16</v>
      </c>
      <c r="C53" t="s">
        <v>204</v>
      </c>
      <c r="D53" s="1">
        <v>19.23</v>
      </c>
      <c r="E53" s="2">
        <v>4.2</v>
      </c>
      <c r="F53" s="2">
        <v>80.77</v>
      </c>
      <c r="G53" t="s">
        <v>152</v>
      </c>
      <c r="H53" t="s">
        <v>152</v>
      </c>
    </row>
    <row r="54" spans="1:8">
      <c r="A54" t="s">
        <v>235</v>
      </c>
      <c r="B54" t="s">
        <v>16</v>
      </c>
      <c r="C54" t="s">
        <v>236</v>
      </c>
      <c r="D54" s="1">
        <v>19.38</v>
      </c>
      <c r="E54" s="2">
        <v>8.05</v>
      </c>
      <c r="F54" s="2">
        <v>156.01</v>
      </c>
      <c r="G54" t="s">
        <v>152</v>
      </c>
      <c r="H54" t="s">
        <v>152</v>
      </c>
    </row>
    <row r="55" spans="1:8">
      <c r="A55" t="s">
        <v>237</v>
      </c>
      <c r="B55" t="s">
        <v>16</v>
      </c>
      <c r="C55" t="s">
        <v>194</v>
      </c>
      <c r="D55" s="1">
        <v>19.33</v>
      </c>
      <c r="E55" s="2">
        <v>8.25</v>
      </c>
      <c r="F55" s="2">
        <v>159.47</v>
      </c>
      <c r="G55" t="s">
        <v>152</v>
      </c>
      <c r="H55" t="s">
        <v>152</v>
      </c>
    </row>
    <row r="56" spans="1:8">
      <c r="A56" t="s">
        <v>238</v>
      </c>
      <c r="B56" t="s">
        <v>16</v>
      </c>
      <c r="C56" t="s">
        <v>239</v>
      </c>
      <c r="D56" s="1">
        <v>19.35</v>
      </c>
      <c r="E56" s="2">
        <v>6.45</v>
      </c>
      <c r="F56" s="2">
        <v>124.81</v>
      </c>
      <c r="G56" t="s">
        <v>152</v>
      </c>
      <c r="H56" t="s">
        <v>152</v>
      </c>
    </row>
    <row r="57" spans="1:8">
      <c r="A57" t="s">
        <v>240</v>
      </c>
      <c r="B57" t="s">
        <v>16</v>
      </c>
      <c r="C57" t="s">
        <v>206</v>
      </c>
      <c r="D57" s="1">
        <v>19.97</v>
      </c>
      <c r="E57" s="2">
        <v>6.2</v>
      </c>
      <c r="F57" s="2">
        <v>123.81</v>
      </c>
      <c r="G57" t="s">
        <v>152</v>
      </c>
      <c r="H57" t="s">
        <v>152</v>
      </c>
    </row>
    <row r="58" spans="1:8">
      <c r="A58" t="s">
        <v>241</v>
      </c>
      <c r="B58" t="s">
        <v>242</v>
      </c>
      <c r="C58" t="s">
        <v>243</v>
      </c>
      <c r="D58" s="1">
        <v>19.35</v>
      </c>
      <c r="E58" s="2">
        <v>4.15</v>
      </c>
      <c r="F58" s="2">
        <v>80.3</v>
      </c>
      <c r="G58" t="s">
        <v>244</v>
      </c>
      <c r="H58" t="s">
        <v>244</v>
      </c>
    </row>
    <row r="59" spans="1:8">
      <c r="A59" t="s">
        <v>245</v>
      </c>
      <c r="B59" t="s">
        <v>246</v>
      </c>
      <c r="C59" t="s">
        <v>247</v>
      </c>
      <c r="D59" s="1">
        <v>21.09</v>
      </c>
      <c r="E59" s="2">
        <v>3.25</v>
      </c>
      <c r="F59" s="2">
        <v>68.54</v>
      </c>
      <c r="G59" t="s">
        <v>248</v>
      </c>
      <c r="H59" t="s">
        <v>249</v>
      </c>
    </row>
    <row r="60" spans="1:8">
      <c r="A60" t="s">
        <v>250</v>
      </c>
      <c r="B60" t="s">
        <v>246</v>
      </c>
      <c r="C60" t="s">
        <v>251</v>
      </c>
      <c r="D60" s="1">
        <v>21.22</v>
      </c>
      <c r="E60" s="2">
        <v>3.95</v>
      </c>
      <c r="F60" s="2">
        <v>83.82</v>
      </c>
      <c r="G60" t="s">
        <v>252</v>
      </c>
      <c r="H60" t="s">
        <v>252</v>
      </c>
    </row>
    <row r="61" spans="1:8">
      <c r="A61" t="s">
        <v>253</v>
      </c>
      <c r="B61" t="s">
        <v>246</v>
      </c>
      <c r="C61" t="s">
        <v>254</v>
      </c>
      <c r="D61" s="1">
        <v>21.48</v>
      </c>
      <c r="E61" s="2">
        <v>4.4</v>
      </c>
      <c r="F61" s="2">
        <v>94.51</v>
      </c>
      <c r="G61" t="s">
        <v>255</v>
      </c>
      <c r="H61" t="s">
        <v>255</v>
      </c>
    </row>
    <row r="62" spans="1:8">
      <c r="A62" t="s">
        <v>256</v>
      </c>
      <c r="B62" t="s">
        <v>246</v>
      </c>
      <c r="C62" t="s">
        <v>257</v>
      </c>
      <c r="D62" s="1">
        <v>18.08</v>
      </c>
      <c r="E62" s="2">
        <v>4.3</v>
      </c>
      <c r="F62" s="2">
        <v>77.74</v>
      </c>
      <c r="G62" t="s">
        <v>143</v>
      </c>
      <c r="H62" t="s">
        <v>143</v>
      </c>
    </row>
    <row r="63" spans="1:8">
      <c r="A63" t="s">
        <v>258</v>
      </c>
      <c r="B63" t="s">
        <v>246</v>
      </c>
      <c r="C63" t="s">
        <v>259</v>
      </c>
      <c r="D63" s="1">
        <v>21.59</v>
      </c>
      <c r="E63" s="2">
        <v>4.3</v>
      </c>
      <c r="F63" s="2">
        <v>92.84</v>
      </c>
      <c r="G63" t="s">
        <v>244</v>
      </c>
      <c r="H63" t="s">
        <v>244</v>
      </c>
    </row>
    <row r="64" spans="1:8">
      <c r="A64" t="s">
        <v>260</v>
      </c>
      <c r="B64" t="s">
        <v>246</v>
      </c>
      <c r="C64" t="s">
        <v>261</v>
      </c>
      <c r="D64" s="1">
        <v>19.49</v>
      </c>
      <c r="E64" s="2">
        <v>7.55</v>
      </c>
      <c r="F64" s="2">
        <v>147.15</v>
      </c>
      <c r="G64" t="s">
        <v>152</v>
      </c>
      <c r="H64" t="s">
        <v>152</v>
      </c>
    </row>
    <row r="65" spans="1:8">
      <c r="A65" t="s">
        <v>262</v>
      </c>
      <c r="B65" t="s">
        <v>246</v>
      </c>
      <c r="C65" t="s">
        <v>261</v>
      </c>
      <c r="D65" s="1">
        <v>19.51</v>
      </c>
      <c r="E65" s="2">
        <v>7.55</v>
      </c>
      <c r="F65" s="2">
        <v>147.3</v>
      </c>
      <c r="G65" t="s">
        <v>152</v>
      </c>
      <c r="H65" t="s">
        <v>152</v>
      </c>
    </row>
    <row r="66" spans="1:8">
      <c r="A66" t="s">
        <v>263</v>
      </c>
      <c r="B66" t="s">
        <v>246</v>
      </c>
      <c r="C66" t="s">
        <v>261</v>
      </c>
      <c r="D66" s="1">
        <v>19.57</v>
      </c>
      <c r="E66" s="2">
        <v>7.55</v>
      </c>
      <c r="F66" s="2">
        <v>147.75</v>
      </c>
      <c r="G66" t="s">
        <v>152</v>
      </c>
      <c r="H66" t="s">
        <v>152</v>
      </c>
    </row>
    <row r="67" spans="1:8">
      <c r="A67" t="s">
        <v>264</v>
      </c>
      <c r="B67" t="s">
        <v>246</v>
      </c>
      <c r="C67" t="s">
        <v>265</v>
      </c>
      <c r="D67" s="1">
        <v>19.56</v>
      </c>
      <c r="E67" s="2">
        <v>4.2</v>
      </c>
      <c r="F67" s="2">
        <v>82.15</v>
      </c>
      <c r="G67" t="s">
        <v>152</v>
      </c>
      <c r="H67" t="s">
        <v>152</v>
      </c>
    </row>
    <row r="68" spans="1:8">
      <c r="A68" t="s">
        <v>266</v>
      </c>
      <c r="B68" t="s">
        <v>267</v>
      </c>
      <c r="C68" t="s">
        <v>268</v>
      </c>
      <c r="D68" s="1">
        <v>21.91</v>
      </c>
      <c r="E68" s="2">
        <v>7.15</v>
      </c>
      <c r="F68" s="2">
        <v>156.66</v>
      </c>
      <c r="G68" t="s">
        <v>269</v>
      </c>
      <c r="H68" t="s">
        <v>269</v>
      </c>
    </row>
    <row r="69" spans="1:8">
      <c r="A69" t="s">
        <v>270</v>
      </c>
      <c r="B69" t="s">
        <v>267</v>
      </c>
      <c r="C69" t="s">
        <v>271</v>
      </c>
      <c r="D69" s="1">
        <v>20.85</v>
      </c>
      <c r="E69" s="2">
        <v>5.2</v>
      </c>
      <c r="F69" s="2">
        <v>108.42</v>
      </c>
      <c r="G69" t="s">
        <v>272</v>
      </c>
      <c r="H69" t="s">
        <v>272</v>
      </c>
    </row>
    <row r="70" spans="1:8">
      <c r="A70" t="s">
        <v>273</v>
      </c>
      <c r="B70" t="s">
        <v>274</v>
      </c>
      <c r="C70" t="s">
        <v>275</v>
      </c>
      <c r="D70" s="1">
        <v>18.63</v>
      </c>
      <c r="E70" s="2">
        <v>4.95</v>
      </c>
      <c r="F70" s="2">
        <v>92.22</v>
      </c>
      <c r="G70" t="s">
        <v>276</v>
      </c>
      <c r="H70" t="s">
        <v>276</v>
      </c>
    </row>
    <row r="71" spans="1:8">
      <c r="A71" t="s">
        <v>277</v>
      </c>
      <c r="B71" t="s">
        <v>274</v>
      </c>
      <c r="C71" t="s">
        <v>278</v>
      </c>
      <c r="D71" s="1">
        <v>18.67</v>
      </c>
      <c r="E71" s="2">
        <v>6.4</v>
      </c>
      <c r="F71" s="2">
        <v>119.49</v>
      </c>
      <c r="G71" t="s">
        <v>276</v>
      </c>
      <c r="H71" t="s">
        <v>276</v>
      </c>
    </row>
    <row r="72" spans="1:8">
      <c r="A72" t="s">
        <v>279</v>
      </c>
      <c r="B72" t="s">
        <v>274</v>
      </c>
      <c r="C72" t="s">
        <v>280</v>
      </c>
      <c r="D72" s="1">
        <v>1</v>
      </c>
      <c r="E72" s="2">
        <v>20</v>
      </c>
      <c r="F72" s="2">
        <v>20</v>
      </c>
      <c r="G72" t="s">
        <v>281</v>
      </c>
      <c r="H72" t="s">
        <v>282</v>
      </c>
    </row>
    <row r="73" spans="1:8">
      <c r="A73" t="s">
        <v>283</v>
      </c>
      <c r="B73" t="s">
        <v>274</v>
      </c>
      <c r="C73" t="s">
        <v>284</v>
      </c>
      <c r="D73" s="1">
        <v>20.14</v>
      </c>
      <c r="E73" s="2">
        <v>5.7</v>
      </c>
      <c r="F73" s="2">
        <v>114.8</v>
      </c>
      <c r="G73" t="s">
        <v>285</v>
      </c>
      <c r="H73" t="s">
        <v>286</v>
      </c>
    </row>
    <row r="74" spans="1:8">
      <c r="A74" t="s">
        <v>287</v>
      </c>
      <c r="B74" t="s">
        <v>274</v>
      </c>
      <c r="C74" t="s">
        <v>288</v>
      </c>
      <c r="D74" s="1">
        <v>19.43</v>
      </c>
      <c r="E74" s="2">
        <v>5.2</v>
      </c>
      <c r="F74" s="2">
        <v>101.04</v>
      </c>
      <c r="G74" t="s">
        <v>139</v>
      </c>
      <c r="H74" t="s">
        <v>139</v>
      </c>
    </row>
    <row r="75" spans="1:8">
      <c r="A75" t="s">
        <v>289</v>
      </c>
      <c r="B75" t="s">
        <v>290</v>
      </c>
      <c r="C75" t="s">
        <v>291</v>
      </c>
      <c r="D75" s="1">
        <v>18.16</v>
      </c>
      <c r="E75" s="2">
        <v>4.55</v>
      </c>
      <c r="F75" s="2">
        <v>82.63</v>
      </c>
      <c r="G75" t="s">
        <v>292</v>
      </c>
      <c r="H75" t="s">
        <v>292</v>
      </c>
    </row>
    <row r="76" spans="1:8">
      <c r="A76" t="s">
        <v>293</v>
      </c>
      <c r="B76" t="s">
        <v>290</v>
      </c>
      <c r="C76" t="s">
        <v>294</v>
      </c>
      <c r="D76" s="1">
        <v>18.09</v>
      </c>
      <c r="E76" s="2">
        <v>4.55</v>
      </c>
      <c r="F76" s="2">
        <v>82.31</v>
      </c>
      <c r="G76" t="s">
        <v>295</v>
      </c>
      <c r="H76" t="s">
        <v>295</v>
      </c>
    </row>
    <row r="77" spans="1:8">
      <c r="A77" t="s">
        <v>296</v>
      </c>
      <c r="B77" t="s">
        <v>290</v>
      </c>
      <c r="C77" t="s">
        <v>297</v>
      </c>
      <c r="D77" s="1">
        <v>14.49</v>
      </c>
      <c r="E77" s="2">
        <v>4</v>
      </c>
      <c r="F77" s="2">
        <v>57.96</v>
      </c>
      <c r="G77" t="s">
        <v>298</v>
      </c>
      <c r="H77" t="s">
        <v>298</v>
      </c>
    </row>
    <row r="78" spans="1:8">
      <c r="A78" t="s">
        <v>299</v>
      </c>
      <c r="B78" t="s">
        <v>290</v>
      </c>
      <c r="C78" t="s">
        <v>300</v>
      </c>
      <c r="D78" s="1">
        <v>17.89</v>
      </c>
      <c r="E78" s="2">
        <v>4.55</v>
      </c>
      <c r="F78" s="2">
        <v>81.4</v>
      </c>
      <c r="G78" t="s">
        <v>301</v>
      </c>
      <c r="H78" t="s">
        <v>301</v>
      </c>
    </row>
    <row r="79" spans="1:8">
      <c r="A79" t="s">
        <v>302</v>
      </c>
      <c r="B79" t="s">
        <v>290</v>
      </c>
      <c r="C79" t="s">
        <v>303</v>
      </c>
      <c r="D79" s="1">
        <v>18.17</v>
      </c>
      <c r="E79" s="2">
        <v>4.95</v>
      </c>
      <c r="F79" s="2">
        <v>89.94</v>
      </c>
      <c r="G79" t="s">
        <v>304</v>
      </c>
      <c r="H79" t="s">
        <v>304</v>
      </c>
    </row>
    <row r="80" spans="1:8">
      <c r="A80" t="s">
        <v>305</v>
      </c>
      <c r="B80" t="s">
        <v>290</v>
      </c>
      <c r="C80" t="s">
        <v>303</v>
      </c>
      <c r="D80" s="1">
        <v>18.19</v>
      </c>
      <c r="E80" s="2">
        <v>4.95</v>
      </c>
      <c r="F80" s="2">
        <v>90.04</v>
      </c>
      <c r="G80" t="s">
        <v>304</v>
      </c>
      <c r="H80" t="s">
        <v>304</v>
      </c>
    </row>
    <row r="81" spans="1:8">
      <c r="A81" t="s">
        <v>306</v>
      </c>
      <c r="B81" t="s">
        <v>307</v>
      </c>
      <c r="C81" t="s">
        <v>308</v>
      </c>
      <c r="D81" s="1">
        <v>24.35</v>
      </c>
      <c r="E81" s="2">
        <v>5.2</v>
      </c>
      <c r="F81" s="2">
        <v>126.62</v>
      </c>
      <c r="G81" t="s">
        <v>309</v>
      </c>
      <c r="H81" t="s">
        <v>309</v>
      </c>
    </row>
    <row r="82" spans="1:8">
      <c r="A82" t="s">
        <v>310</v>
      </c>
      <c r="B82" t="s">
        <v>32</v>
      </c>
      <c r="C82" t="s">
        <v>311</v>
      </c>
      <c r="D82" s="1">
        <v>19.6</v>
      </c>
      <c r="E82" s="2">
        <v>3.7</v>
      </c>
      <c r="F82" s="2">
        <v>72.52</v>
      </c>
      <c r="G82" t="s">
        <v>312</v>
      </c>
      <c r="H82" t="s">
        <v>312</v>
      </c>
    </row>
    <row r="83" spans="1:8">
      <c r="A83" t="s">
        <v>313</v>
      </c>
      <c r="B83" t="s">
        <v>32</v>
      </c>
      <c r="C83" t="s">
        <v>314</v>
      </c>
      <c r="D83" s="1">
        <v>19.55</v>
      </c>
      <c r="E83" s="2">
        <v>4.15</v>
      </c>
      <c r="F83" s="2">
        <v>81.13</v>
      </c>
      <c r="G83" t="s">
        <v>143</v>
      </c>
      <c r="H83" t="s">
        <v>143</v>
      </c>
    </row>
    <row r="84" spans="1:8">
      <c r="A84" t="s">
        <v>315</v>
      </c>
      <c r="B84" t="s">
        <v>32</v>
      </c>
      <c r="C84" t="s">
        <v>316</v>
      </c>
      <c r="D84" s="1">
        <v>19.4</v>
      </c>
      <c r="E84" s="2">
        <v>4.15</v>
      </c>
      <c r="F84" s="2">
        <v>80.51</v>
      </c>
      <c r="G84" t="s">
        <v>317</v>
      </c>
      <c r="H84" t="s">
        <v>317</v>
      </c>
    </row>
    <row r="85" spans="1:8">
      <c r="A85" t="s">
        <v>318</v>
      </c>
      <c r="B85" t="s">
        <v>319</v>
      </c>
      <c r="C85" t="s">
        <v>320</v>
      </c>
      <c r="D85" s="1">
        <v>18.69</v>
      </c>
      <c r="E85" s="2">
        <v>3.25</v>
      </c>
      <c r="F85" s="2">
        <v>60.74</v>
      </c>
      <c r="G85" t="s">
        <v>269</v>
      </c>
      <c r="H85" t="s">
        <v>269</v>
      </c>
    </row>
    <row r="86" spans="1:8">
      <c r="A86" t="s">
        <v>321</v>
      </c>
      <c r="B86" t="s">
        <v>48</v>
      </c>
      <c r="C86" t="s">
        <v>322</v>
      </c>
      <c r="D86" s="1">
        <v>19.89</v>
      </c>
      <c r="E86" s="2">
        <v>5.95</v>
      </c>
      <c r="F86" s="2">
        <v>118.35</v>
      </c>
      <c r="G86" t="s">
        <v>323</v>
      </c>
      <c r="H86" t="s">
        <v>323</v>
      </c>
    </row>
    <row r="87" spans="1:8">
      <c r="A87" t="s">
        <v>324</v>
      </c>
      <c r="B87" t="s">
        <v>48</v>
      </c>
      <c r="C87" t="s">
        <v>325</v>
      </c>
      <c r="D87" s="1">
        <v>19.82</v>
      </c>
      <c r="E87" s="2">
        <v>3.7</v>
      </c>
      <c r="F87" s="2">
        <v>73.33</v>
      </c>
      <c r="G87" t="s">
        <v>312</v>
      </c>
      <c r="H87" t="s">
        <v>312</v>
      </c>
    </row>
    <row r="88" spans="1:8">
      <c r="A88" t="s">
        <v>326</v>
      </c>
      <c r="B88" t="s">
        <v>52</v>
      </c>
      <c r="C88" t="s">
        <v>327</v>
      </c>
      <c r="D88" s="1">
        <v>20.38</v>
      </c>
      <c r="E88" s="2">
        <v>4.2</v>
      </c>
      <c r="F88" s="2">
        <v>85.6</v>
      </c>
      <c r="G88" t="s">
        <v>328</v>
      </c>
      <c r="H88" t="s">
        <v>328</v>
      </c>
    </row>
    <row r="89" spans="1:8">
      <c r="A89" t="s">
        <v>329</v>
      </c>
      <c r="B89" t="s">
        <v>52</v>
      </c>
      <c r="C89" t="s">
        <v>330</v>
      </c>
      <c r="D89" s="1">
        <v>22.08</v>
      </c>
      <c r="E89" s="2">
        <v>7.3</v>
      </c>
      <c r="F89" s="2">
        <v>161.18</v>
      </c>
      <c r="G89" t="s">
        <v>331</v>
      </c>
      <c r="H89" t="s">
        <v>331</v>
      </c>
    </row>
    <row r="90" spans="1:8">
      <c r="A90" t="s">
        <v>332</v>
      </c>
      <c r="B90" t="s">
        <v>52</v>
      </c>
      <c r="C90" t="s">
        <v>333</v>
      </c>
      <c r="D90" s="1">
        <v>19.71</v>
      </c>
      <c r="E90" s="2">
        <v>4.5</v>
      </c>
      <c r="F90" s="2">
        <v>88.7</v>
      </c>
      <c r="G90" t="s">
        <v>334</v>
      </c>
      <c r="H90" t="s">
        <v>334</v>
      </c>
    </row>
    <row r="91" spans="1:8">
      <c r="A91" t="s">
        <v>335</v>
      </c>
      <c r="B91" t="s">
        <v>57</v>
      </c>
      <c r="C91" t="s">
        <v>336</v>
      </c>
      <c r="D91" s="1">
        <v>1</v>
      </c>
      <c r="E91" s="2">
        <v>150</v>
      </c>
      <c r="F91" s="2">
        <v>150</v>
      </c>
      <c r="G91" t="s">
        <v>337</v>
      </c>
      <c r="H91" t="s">
        <v>337</v>
      </c>
    </row>
    <row r="92" spans="1:8">
      <c r="A92" t="s">
        <v>338</v>
      </c>
      <c r="B92" t="s">
        <v>339</v>
      </c>
      <c r="C92" t="s">
        <v>340</v>
      </c>
      <c r="D92" s="1">
        <v>19.77</v>
      </c>
      <c r="E92" s="2">
        <v>4.15</v>
      </c>
      <c r="F92" s="2">
        <v>82.05</v>
      </c>
      <c r="G92" t="s">
        <v>331</v>
      </c>
      <c r="H92" t="s">
        <v>331</v>
      </c>
    </row>
    <row r="93" spans="1:8">
      <c r="A93" t="s">
        <v>341</v>
      </c>
      <c r="B93" t="s">
        <v>339</v>
      </c>
      <c r="C93" t="s">
        <v>342</v>
      </c>
      <c r="D93" s="1">
        <v>16.33</v>
      </c>
      <c r="E93" s="2">
        <v>3.95</v>
      </c>
      <c r="F93" s="2">
        <v>64.5</v>
      </c>
      <c r="G93" t="s">
        <v>269</v>
      </c>
      <c r="H93" t="s">
        <v>269</v>
      </c>
    </row>
    <row r="94" spans="1:8">
      <c r="A94" t="s">
        <v>343</v>
      </c>
      <c r="B94" t="s">
        <v>339</v>
      </c>
      <c r="C94" t="s">
        <v>344</v>
      </c>
      <c r="D94" s="1">
        <v>16.35</v>
      </c>
      <c r="E94" s="2">
        <v>3.45</v>
      </c>
      <c r="F94" s="2">
        <v>56.41</v>
      </c>
      <c r="G94" t="s">
        <v>345</v>
      </c>
      <c r="H94" t="s">
        <v>345</v>
      </c>
    </row>
    <row r="95" spans="1:8">
      <c r="A95" t="s">
        <v>346</v>
      </c>
      <c r="B95" t="s">
        <v>347</v>
      </c>
      <c r="C95" t="s">
        <v>348</v>
      </c>
      <c r="D95" s="1">
        <v>19.15</v>
      </c>
      <c r="E95" s="2">
        <v>5.45</v>
      </c>
      <c r="F95" s="2">
        <v>104.37</v>
      </c>
      <c r="G95" t="s">
        <v>349</v>
      </c>
      <c r="H95" t="s">
        <v>349</v>
      </c>
    </row>
    <row r="96" spans="1:8">
      <c r="A96" t="s">
        <v>350</v>
      </c>
      <c r="B96" t="s">
        <v>347</v>
      </c>
      <c r="C96" t="s">
        <v>351</v>
      </c>
      <c r="D96" s="1">
        <v>21.89</v>
      </c>
      <c r="E96" s="2">
        <v>4.3</v>
      </c>
      <c r="F96" s="2">
        <v>94.13</v>
      </c>
      <c r="G96" t="s">
        <v>352</v>
      </c>
      <c r="H96" t="s">
        <v>352</v>
      </c>
    </row>
    <row r="97" spans="1:8">
      <c r="A97" t="s">
        <v>353</v>
      </c>
      <c r="B97" t="s">
        <v>347</v>
      </c>
      <c r="C97" t="s">
        <v>354</v>
      </c>
      <c r="D97" s="1">
        <v>20</v>
      </c>
      <c r="E97" s="2">
        <v>3.95</v>
      </c>
      <c r="F97" s="2">
        <v>79</v>
      </c>
      <c r="G97" t="s">
        <v>166</v>
      </c>
      <c r="H97" t="s">
        <v>166</v>
      </c>
    </row>
    <row r="98" spans="1:8">
      <c r="A98" t="s">
        <v>355</v>
      </c>
      <c r="B98" t="s">
        <v>356</v>
      </c>
      <c r="C98" t="s">
        <v>357</v>
      </c>
      <c r="D98" s="1">
        <v>18.1</v>
      </c>
      <c r="E98" s="2">
        <v>3.7</v>
      </c>
      <c r="F98" s="2">
        <v>66.97</v>
      </c>
      <c r="G98" t="s">
        <v>276</v>
      </c>
      <c r="H98" t="s">
        <v>276</v>
      </c>
    </row>
    <row r="99" spans="1:8">
      <c r="A99" t="s">
        <v>358</v>
      </c>
      <c r="B99" t="s">
        <v>356</v>
      </c>
      <c r="C99" t="s">
        <v>359</v>
      </c>
      <c r="D99" s="1">
        <v>20.34</v>
      </c>
      <c r="E99" s="2">
        <v>4.4</v>
      </c>
      <c r="F99" s="2">
        <v>89.5</v>
      </c>
      <c r="G99" t="s">
        <v>292</v>
      </c>
      <c r="H99" t="s">
        <v>292</v>
      </c>
    </row>
    <row r="100" spans="1:8">
      <c r="A100" t="s">
        <v>360</v>
      </c>
      <c r="B100" t="s">
        <v>356</v>
      </c>
      <c r="C100" t="s">
        <v>361</v>
      </c>
      <c r="D100" s="1">
        <v>19.88</v>
      </c>
      <c r="E100" s="2">
        <v>3.85</v>
      </c>
      <c r="F100" s="2">
        <v>76.54</v>
      </c>
      <c r="G100" t="s">
        <v>166</v>
      </c>
      <c r="H100" t="s">
        <v>166</v>
      </c>
    </row>
    <row r="101" spans="1:8">
      <c r="A101" t="s">
        <v>362</v>
      </c>
      <c r="B101" t="s">
        <v>363</v>
      </c>
      <c r="C101" t="s">
        <v>364</v>
      </c>
      <c r="D101" s="1">
        <v>18.22</v>
      </c>
      <c r="E101" s="2">
        <v>4.9</v>
      </c>
      <c r="F101" s="2">
        <v>89.28</v>
      </c>
      <c r="G101" t="s">
        <v>365</v>
      </c>
      <c r="H101" t="s">
        <v>365</v>
      </c>
    </row>
    <row r="102" spans="1:8">
      <c r="A102" t="s">
        <v>366</v>
      </c>
      <c r="B102" t="s">
        <v>363</v>
      </c>
      <c r="C102" t="s">
        <v>367</v>
      </c>
      <c r="D102" s="1">
        <v>18.38</v>
      </c>
      <c r="E102" s="2">
        <v>4.15</v>
      </c>
      <c r="F102" s="2">
        <v>76.28</v>
      </c>
      <c r="G102" t="s">
        <v>368</v>
      </c>
      <c r="H102" t="s">
        <v>368</v>
      </c>
    </row>
    <row r="103" spans="1:8">
      <c r="A103" t="s">
        <v>369</v>
      </c>
      <c r="B103" t="s">
        <v>370</v>
      </c>
      <c r="C103" t="s">
        <v>371</v>
      </c>
      <c r="D103" s="1">
        <v>20.25</v>
      </c>
      <c r="E103" s="2">
        <v>4.95</v>
      </c>
      <c r="F103" s="2">
        <v>100.24</v>
      </c>
      <c r="G103" t="s">
        <v>292</v>
      </c>
      <c r="H103" t="s">
        <v>292</v>
      </c>
    </row>
    <row r="104" spans="1:8">
      <c r="A104" t="s">
        <v>372</v>
      </c>
      <c r="B104" t="s">
        <v>370</v>
      </c>
      <c r="C104" t="s">
        <v>373</v>
      </c>
      <c r="D104" s="1">
        <v>17.93</v>
      </c>
      <c r="E104" s="2">
        <v>9.05</v>
      </c>
      <c r="F104" s="2">
        <v>162.27</v>
      </c>
      <c r="G104" t="s">
        <v>374</v>
      </c>
      <c r="H104" t="s">
        <v>374</v>
      </c>
    </row>
    <row r="105" spans="1:8">
      <c r="A105" t="s">
        <v>375</v>
      </c>
      <c r="B105" t="s">
        <v>376</v>
      </c>
      <c r="C105" t="s">
        <v>377</v>
      </c>
      <c r="D105" s="1">
        <v>21.08</v>
      </c>
      <c r="E105" s="2">
        <v>4.95</v>
      </c>
      <c r="F105" s="2">
        <v>104.35</v>
      </c>
      <c r="G105" t="s">
        <v>171</v>
      </c>
      <c r="H105" t="s">
        <v>171</v>
      </c>
    </row>
    <row r="106" spans="1:8">
      <c r="A106" t="s">
        <v>378</v>
      </c>
      <c r="B106" t="s">
        <v>376</v>
      </c>
      <c r="C106" t="s">
        <v>379</v>
      </c>
      <c r="D106" s="1">
        <v>21.06</v>
      </c>
      <c r="E106" s="2">
        <v>4.55</v>
      </c>
      <c r="F106" s="2">
        <v>95.82</v>
      </c>
      <c r="G106" t="s">
        <v>349</v>
      </c>
      <c r="H106" t="s">
        <v>349</v>
      </c>
    </row>
    <row r="107" spans="1:8">
      <c r="A107" t="s">
        <v>380</v>
      </c>
      <c r="B107" t="s">
        <v>381</v>
      </c>
      <c r="C107" t="s">
        <v>382</v>
      </c>
      <c r="D107" s="1">
        <v>18.1</v>
      </c>
      <c r="E107" s="2">
        <v>3.25</v>
      </c>
      <c r="F107" s="2">
        <v>58.83</v>
      </c>
      <c r="G107" t="s">
        <v>272</v>
      </c>
      <c r="H107" t="s">
        <v>272</v>
      </c>
    </row>
    <row r="108" spans="1:8">
      <c r="A108" t="s">
        <v>383</v>
      </c>
      <c r="B108" t="s">
        <v>381</v>
      </c>
      <c r="C108" t="s">
        <v>384</v>
      </c>
      <c r="D108" s="1">
        <v>17.78</v>
      </c>
      <c r="E108" s="2">
        <v>5.45</v>
      </c>
      <c r="F108" s="2">
        <v>96.9</v>
      </c>
      <c r="G108" t="s">
        <v>255</v>
      </c>
      <c r="H108" t="s">
        <v>255</v>
      </c>
    </row>
    <row r="109" spans="1:8">
      <c r="A109" t="s">
        <v>385</v>
      </c>
      <c r="B109" t="s">
        <v>386</v>
      </c>
      <c r="C109" t="s">
        <v>387</v>
      </c>
      <c r="D109" s="1">
        <v>18.2</v>
      </c>
      <c r="E109" s="2">
        <v>4.55</v>
      </c>
      <c r="F109" s="2">
        <v>82.81</v>
      </c>
      <c r="G109" t="s">
        <v>146</v>
      </c>
      <c r="H109" t="s">
        <v>146</v>
      </c>
    </row>
    <row r="110" spans="1:8">
      <c r="A110" t="s">
        <v>388</v>
      </c>
      <c r="B110" t="s">
        <v>386</v>
      </c>
      <c r="C110" t="s">
        <v>373</v>
      </c>
      <c r="D110" s="1">
        <v>18.23</v>
      </c>
      <c r="E110" s="2">
        <v>9.05</v>
      </c>
      <c r="F110" s="2">
        <v>164.98</v>
      </c>
      <c r="G110" t="s">
        <v>374</v>
      </c>
      <c r="H110" t="s">
        <v>374</v>
      </c>
    </row>
    <row r="111" spans="1:8">
      <c r="A111" t="s">
        <v>389</v>
      </c>
      <c r="B111" t="s">
        <v>390</v>
      </c>
      <c r="C111" t="s">
        <v>391</v>
      </c>
      <c r="D111" s="1">
        <v>15.01</v>
      </c>
      <c r="E111" s="2">
        <v>4.15</v>
      </c>
      <c r="F111" s="2">
        <v>62.29</v>
      </c>
      <c r="G111" t="s">
        <v>298</v>
      </c>
      <c r="H111" t="s">
        <v>298</v>
      </c>
    </row>
    <row r="112" spans="1:8">
      <c r="A112" t="s">
        <v>392</v>
      </c>
      <c r="B112" t="s">
        <v>393</v>
      </c>
      <c r="C112" t="s">
        <v>357</v>
      </c>
      <c r="D112" s="1">
        <v>15.66</v>
      </c>
      <c r="E112" s="2">
        <v>3.7</v>
      </c>
      <c r="F112" s="2">
        <v>57.94</v>
      </c>
      <c r="G112" t="s">
        <v>394</v>
      </c>
      <c r="H112" t="s">
        <v>394</v>
      </c>
    </row>
    <row r="113" spans="1:8">
      <c r="A113" t="s">
        <v>395</v>
      </c>
      <c r="B113" t="s">
        <v>393</v>
      </c>
      <c r="C113" t="s">
        <v>396</v>
      </c>
      <c r="D113" s="1">
        <v>15.58</v>
      </c>
      <c r="E113" s="2">
        <v>4.2</v>
      </c>
      <c r="F113" s="2">
        <v>65.44</v>
      </c>
      <c r="G113" t="s">
        <v>171</v>
      </c>
      <c r="H113" t="s">
        <v>171</v>
      </c>
    </row>
    <row r="114" spans="1:8">
      <c r="A114" t="s">
        <v>397</v>
      </c>
      <c r="B114" t="s">
        <v>398</v>
      </c>
      <c r="C114" t="s">
        <v>399</v>
      </c>
      <c r="D114" s="1">
        <v>20.98</v>
      </c>
      <c r="E114" s="2">
        <v>7</v>
      </c>
      <c r="F114" s="2">
        <v>146.86</v>
      </c>
      <c r="G114" t="s">
        <v>400</v>
      </c>
      <c r="H114" t="s">
        <v>400</v>
      </c>
    </row>
    <row r="115" spans="1:8">
      <c r="A115" t="s">
        <v>401</v>
      </c>
      <c r="B115" t="s">
        <v>402</v>
      </c>
      <c r="C115" t="s">
        <v>403</v>
      </c>
      <c r="D115" s="1">
        <v>20.77</v>
      </c>
      <c r="E115" s="2">
        <v>3.35</v>
      </c>
      <c r="F115" s="2">
        <v>69.58</v>
      </c>
      <c r="G115" t="s">
        <v>292</v>
      </c>
      <c r="H115" t="s">
        <v>292</v>
      </c>
    </row>
    <row r="116" spans="1:8">
      <c r="A116" t="s">
        <v>404</v>
      </c>
      <c r="B116" t="s">
        <v>402</v>
      </c>
      <c r="C116" t="s">
        <v>405</v>
      </c>
      <c r="D116" s="1">
        <v>20.83</v>
      </c>
      <c r="E116" s="2">
        <v>6.2</v>
      </c>
      <c r="F116" s="2">
        <v>129.15</v>
      </c>
      <c r="G116" t="s">
        <v>295</v>
      </c>
      <c r="H116" t="s">
        <v>295</v>
      </c>
    </row>
    <row r="117" spans="1:8">
      <c r="A117" t="s">
        <v>406</v>
      </c>
      <c r="B117" t="s">
        <v>407</v>
      </c>
      <c r="C117" t="s">
        <v>408</v>
      </c>
      <c r="D117" s="1">
        <v>15.09</v>
      </c>
      <c r="E117" s="2">
        <v>3.85</v>
      </c>
      <c r="F117" s="2">
        <v>58.1</v>
      </c>
      <c r="G117" t="s">
        <v>269</v>
      </c>
      <c r="H117" t="s">
        <v>269</v>
      </c>
    </row>
    <row r="118" spans="1:8">
      <c r="A118" t="s">
        <v>409</v>
      </c>
      <c r="B118" t="s">
        <v>410</v>
      </c>
      <c r="C118" t="s">
        <v>411</v>
      </c>
      <c r="D118" s="1">
        <v>15.7</v>
      </c>
      <c r="E118" s="2">
        <v>4.2</v>
      </c>
      <c r="F118" s="2">
        <v>65.94</v>
      </c>
      <c r="G118" t="s">
        <v>312</v>
      </c>
      <c r="H118" t="s">
        <v>312</v>
      </c>
    </row>
    <row r="119" spans="1:8">
      <c r="A119" t="s">
        <v>412</v>
      </c>
      <c r="B119" t="s">
        <v>410</v>
      </c>
      <c r="C119" t="s">
        <v>413</v>
      </c>
      <c r="D119" s="1">
        <v>14.4</v>
      </c>
      <c r="E119" s="2">
        <v>3.1</v>
      </c>
      <c r="F119" s="2">
        <v>44.64</v>
      </c>
      <c r="G119" t="s">
        <v>166</v>
      </c>
      <c r="H119" t="s">
        <v>166</v>
      </c>
    </row>
    <row r="120" spans="1:8">
      <c r="A120" t="s">
        <v>414</v>
      </c>
      <c r="B120" t="s">
        <v>410</v>
      </c>
      <c r="C120" t="s">
        <v>415</v>
      </c>
      <c r="D120" s="1">
        <v>14.31</v>
      </c>
      <c r="E120" s="2">
        <v>3.85</v>
      </c>
      <c r="F120" s="2">
        <v>55.09</v>
      </c>
      <c r="G120" t="s">
        <v>166</v>
      </c>
      <c r="H120" t="s">
        <v>166</v>
      </c>
    </row>
    <row r="121" spans="1:8">
      <c r="A121" t="s">
        <v>416</v>
      </c>
      <c r="B121" t="s">
        <v>410</v>
      </c>
      <c r="C121" t="s">
        <v>417</v>
      </c>
      <c r="D121" s="1">
        <v>15.71</v>
      </c>
      <c r="E121" s="2">
        <v>4.3</v>
      </c>
      <c r="F121" s="2">
        <v>67.55</v>
      </c>
      <c r="G121" t="s">
        <v>418</v>
      </c>
      <c r="H121" t="s">
        <v>418</v>
      </c>
    </row>
    <row r="122" spans="1:8">
      <c r="A122" t="s">
        <v>419</v>
      </c>
      <c r="B122" t="s">
        <v>420</v>
      </c>
      <c r="C122" t="s">
        <v>421</v>
      </c>
      <c r="D122" s="1">
        <v>14.81</v>
      </c>
      <c r="E122" s="2">
        <v>3.95</v>
      </c>
      <c r="F122" s="2">
        <v>58.5</v>
      </c>
      <c r="G122" t="s">
        <v>422</v>
      </c>
      <c r="H122" t="s">
        <v>422</v>
      </c>
    </row>
    <row r="123" spans="1:8">
      <c r="A123" t="s">
        <v>423</v>
      </c>
      <c r="B123" t="s">
        <v>420</v>
      </c>
      <c r="C123" t="s">
        <v>424</v>
      </c>
      <c r="D123" s="1">
        <v>14.77</v>
      </c>
      <c r="E123" s="2">
        <v>3.95</v>
      </c>
      <c r="F123" s="2">
        <v>58.34</v>
      </c>
      <c r="G123" t="s">
        <v>422</v>
      </c>
      <c r="H123" t="s">
        <v>422</v>
      </c>
    </row>
    <row r="124" spans="1:8">
      <c r="A124" t="s">
        <v>425</v>
      </c>
      <c r="B124" t="s">
        <v>420</v>
      </c>
      <c r="C124" t="s">
        <v>426</v>
      </c>
      <c r="D124" s="1">
        <v>14.86</v>
      </c>
      <c r="E124" s="2">
        <v>4.7</v>
      </c>
      <c r="F124" s="2">
        <v>69.84</v>
      </c>
      <c r="G124" t="s">
        <v>427</v>
      </c>
      <c r="H124" t="s">
        <v>427</v>
      </c>
    </row>
    <row r="125" spans="1:8">
      <c r="A125" t="s">
        <v>428</v>
      </c>
      <c r="B125" t="s">
        <v>420</v>
      </c>
      <c r="C125" t="s">
        <v>429</v>
      </c>
      <c r="D125" s="1">
        <v>13.59</v>
      </c>
      <c r="E125" s="2">
        <v>4.3</v>
      </c>
      <c r="F125" s="2">
        <v>58.44</v>
      </c>
      <c r="G125" t="s">
        <v>430</v>
      </c>
      <c r="H125" t="s">
        <v>430</v>
      </c>
    </row>
    <row r="126" spans="1:8">
      <c r="A126" t="s">
        <v>431</v>
      </c>
      <c r="B126" t="s">
        <v>420</v>
      </c>
      <c r="C126" t="s">
        <v>432</v>
      </c>
      <c r="D126" s="1">
        <v>11.21</v>
      </c>
      <c r="E126" s="2">
        <v>5.2</v>
      </c>
      <c r="F126" s="2">
        <v>58.29</v>
      </c>
      <c r="G126" t="s">
        <v>433</v>
      </c>
      <c r="H126" t="s">
        <v>433</v>
      </c>
    </row>
    <row r="127" spans="1:8">
      <c r="A127" t="s">
        <v>434</v>
      </c>
      <c r="B127" t="s">
        <v>420</v>
      </c>
      <c r="C127" t="s">
        <v>435</v>
      </c>
      <c r="D127" s="1">
        <v>1</v>
      </c>
      <c r="E127" s="2">
        <v>50</v>
      </c>
      <c r="F127" s="2">
        <v>50</v>
      </c>
      <c r="G127" t="s">
        <v>433</v>
      </c>
      <c r="H127" t="s">
        <v>433</v>
      </c>
    </row>
    <row r="128" spans="1:8">
      <c r="A128" t="s">
        <v>436</v>
      </c>
      <c r="B128" t="s">
        <v>420</v>
      </c>
      <c r="C128" t="s">
        <v>437</v>
      </c>
      <c r="D128" s="1">
        <v>14.74</v>
      </c>
      <c r="E128" s="2">
        <v>3.95</v>
      </c>
      <c r="F128" s="2">
        <v>58.22</v>
      </c>
      <c r="G128" t="s">
        <v>438</v>
      </c>
      <c r="H128" t="s">
        <v>438</v>
      </c>
    </row>
    <row r="129" spans="1:8">
      <c r="A129" t="s">
        <v>439</v>
      </c>
      <c r="B129" t="s">
        <v>63</v>
      </c>
      <c r="C129" t="s">
        <v>440</v>
      </c>
      <c r="D129" s="1">
        <v>19.07</v>
      </c>
      <c r="E129" s="2">
        <v>4.55</v>
      </c>
      <c r="F129" s="2">
        <v>86.77</v>
      </c>
      <c r="G129" t="s">
        <v>441</v>
      </c>
      <c r="H129" t="s">
        <v>441</v>
      </c>
    </row>
    <row r="130" spans="1:8">
      <c r="A130" t="s">
        <v>442</v>
      </c>
      <c r="B130" t="s">
        <v>63</v>
      </c>
      <c r="C130" t="s">
        <v>443</v>
      </c>
      <c r="D130" s="1">
        <v>18.83</v>
      </c>
      <c r="E130" s="2">
        <v>6.2</v>
      </c>
      <c r="F130" s="2">
        <v>116.75</v>
      </c>
      <c r="G130" t="s">
        <v>323</v>
      </c>
      <c r="H130" t="s">
        <v>323</v>
      </c>
    </row>
    <row r="131" spans="1:8">
      <c r="A131" t="s">
        <v>444</v>
      </c>
      <c r="B131" t="s">
        <v>63</v>
      </c>
      <c r="C131" t="s">
        <v>445</v>
      </c>
      <c r="D131" s="1">
        <v>20.21</v>
      </c>
      <c r="E131" s="2">
        <v>8.5</v>
      </c>
      <c r="F131" s="2">
        <v>171.79</v>
      </c>
      <c r="G131" t="s">
        <v>446</v>
      </c>
      <c r="H131" t="s">
        <v>446</v>
      </c>
    </row>
    <row r="132" spans="1:8">
      <c r="A132" t="s">
        <v>447</v>
      </c>
      <c r="B132" t="s">
        <v>63</v>
      </c>
      <c r="C132" t="s">
        <v>448</v>
      </c>
      <c r="D132" s="1">
        <v>20</v>
      </c>
      <c r="E132" s="2">
        <v>6.15</v>
      </c>
      <c r="F132" s="2">
        <v>123</v>
      </c>
      <c r="G132" t="s">
        <v>446</v>
      </c>
      <c r="H132" t="s">
        <v>446</v>
      </c>
    </row>
    <row r="133" spans="1:8">
      <c r="A133" t="s">
        <v>449</v>
      </c>
      <c r="B133" t="s">
        <v>63</v>
      </c>
      <c r="C133" t="s">
        <v>450</v>
      </c>
      <c r="D133" s="1">
        <v>18.57</v>
      </c>
      <c r="E133" s="2">
        <v>4.7</v>
      </c>
      <c r="F133" s="2">
        <v>87.28</v>
      </c>
      <c r="G133" t="s">
        <v>451</v>
      </c>
      <c r="H133" t="s">
        <v>451</v>
      </c>
    </row>
    <row r="134" spans="1:8">
      <c r="A134" t="s">
        <v>452</v>
      </c>
      <c r="B134" t="s">
        <v>63</v>
      </c>
      <c r="C134" t="s">
        <v>453</v>
      </c>
      <c r="D134" s="1">
        <v>19.07</v>
      </c>
      <c r="E134" s="2">
        <v>4.3</v>
      </c>
      <c r="F134" s="2">
        <v>82</v>
      </c>
      <c r="G134" t="s">
        <v>454</v>
      </c>
      <c r="H134" t="s">
        <v>454</v>
      </c>
    </row>
    <row r="135" spans="1:8">
      <c r="A135" t="s">
        <v>455</v>
      </c>
      <c r="B135" t="s">
        <v>456</v>
      </c>
      <c r="C135" t="s">
        <v>457</v>
      </c>
      <c r="D135" s="1">
        <v>17.12</v>
      </c>
      <c r="E135" s="2">
        <v>4.4</v>
      </c>
      <c r="F135" s="2">
        <v>75.33</v>
      </c>
      <c r="G135" t="s">
        <v>458</v>
      </c>
      <c r="H135" t="s">
        <v>458</v>
      </c>
    </row>
    <row r="136" spans="1:8">
      <c r="A136" t="s">
        <v>459</v>
      </c>
      <c r="B136" t="s">
        <v>456</v>
      </c>
      <c r="C136" t="s">
        <v>460</v>
      </c>
      <c r="D136" s="1">
        <v>17.07</v>
      </c>
      <c r="E136" s="2">
        <v>4.2</v>
      </c>
      <c r="F136" s="2">
        <v>71.69</v>
      </c>
      <c r="G136" t="s">
        <v>458</v>
      </c>
      <c r="H136" t="s">
        <v>458</v>
      </c>
    </row>
    <row r="137" spans="1:8">
      <c r="A137" t="s">
        <v>461</v>
      </c>
      <c r="B137" t="s">
        <v>456</v>
      </c>
      <c r="C137" t="s">
        <v>462</v>
      </c>
      <c r="D137" s="1">
        <v>15.54</v>
      </c>
      <c r="E137" s="2">
        <v>3.35</v>
      </c>
      <c r="F137" s="2">
        <v>52.06</v>
      </c>
      <c r="G137" t="s">
        <v>463</v>
      </c>
      <c r="H137" t="s">
        <v>463</v>
      </c>
    </row>
    <row r="138" spans="1:8">
      <c r="A138" t="s">
        <v>464</v>
      </c>
      <c r="B138" t="s">
        <v>456</v>
      </c>
      <c r="C138" t="s">
        <v>465</v>
      </c>
      <c r="D138" s="1">
        <v>15.37</v>
      </c>
      <c r="E138" s="2">
        <v>4.7</v>
      </c>
      <c r="F138" s="2">
        <v>72.24</v>
      </c>
      <c r="G138" t="s">
        <v>365</v>
      </c>
      <c r="H138" t="s">
        <v>365</v>
      </c>
    </row>
    <row r="139" spans="1:8">
      <c r="A139" t="s">
        <v>466</v>
      </c>
      <c r="B139" t="s">
        <v>456</v>
      </c>
      <c r="C139" t="s">
        <v>467</v>
      </c>
      <c r="D139" s="1">
        <v>17.21</v>
      </c>
      <c r="E139" s="2">
        <v>3.45</v>
      </c>
      <c r="F139" s="2">
        <v>59.37</v>
      </c>
      <c r="G139" t="s">
        <v>345</v>
      </c>
      <c r="H139" t="s">
        <v>345</v>
      </c>
    </row>
    <row r="140" spans="1:8">
      <c r="A140" t="s">
        <v>468</v>
      </c>
      <c r="B140" t="s">
        <v>456</v>
      </c>
      <c r="C140" t="s">
        <v>469</v>
      </c>
      <c r="D140" s="1">
        <v>17.17</v>
      </c>
      <c r="E140" s="2">
        <v>3.85</v>
      </c>
      <c r="F140" s="2">
        <v>66.1</v>
      </c>
      <c r="G140" t="s">
        <v>281</v>
      </c>
      <c r="H140" t="s">
        <v>282</v>
      </c>
    </row>
    <row r="141" spans="1:8">
      <c r="A141" t="s">
        <v>470</v>
      </c>
      <c r="B141" t="s">
        <v>456</v>
      </c>
      <c r="C141" t="s">
        <v>344</v>
      </c>
      <c r="D141" s="1">
        <v>17.18</v>
      </c>
      <c r="E141" s="2">
        <v>3.75</v>
      </c>
      <c r="F141" s="2">
        <v>64.43</v>
      </c>
      <c r="G141" t="s">
        <v>471</v>
      </c>
      <c r="H141" t="s">
        <v>471</v>
      </c>
    </row>
    <row r="142" spans="1:8">
      <c r="A142" t="s">
        <v>472</v>
      </c>
      <c r="B142" t="s">
        <v>456</v>
      </c>
      <c r="C142" t="s">
        <v>473</v>
      </c>
      <c r="D142" s="1">
        <v>17.08</v>
      </c>
      <c r="E142" s="2">
        <v>4.3</v>
      </c>
      <c r="F142" s="2">
        <v>73.44</v>
      </c>
      <c r="G142" t="s">
        <v>418</v>
      </c>
      <c r="H142" t="s">
        <v>418</v>
      </c>
    </row>
    <row r="143" spans="1:8">
      <c r="A143" t="s">
        <v>474</v>
      </c>
      <c r="B143" t="s">
        <v>475</v>
      </c>
      <c r="C143" t="s">
        <v>476</v>
      </c>
      <c r="D143" s="1">
        <v>18.26</v>
      </c>
      <c r="E143" s="2">
        <v>3.45</v>
      </c>
      <c r="F143" s="2">
        <v>63</v>
      </c>
      <c r="G143" t="s">
        <v>427</v>
      </c>
      <c r="H143" t="s">
        <v>427</v>
      </c>
    </row>
    <row r="144" spans="1:8">
      <c r="A144" t="s">
        <v>477</v>
      </c>
      <c r="B144" t="s">
        <v>475</v>
      </c>
      <c r="C144" t="s">
        <v>478</v>
      </c>
      <c r="D144" s="1">
        <v>16.81</v>
      </c>
      <c r="E144" s="2">
        <v>5.45</v>
      </c>
      <c r="F144" s="2">
        <v>91.61</v>
      </c>
      <c r="G144" t="s">
        <v>427</v>
      </c>
      <c r="H144" t="s">
        <v>427</v>
      </c>
    </row>
    <row r="145" spans="1:8">
      <c r="A145" t="s">
        <v>479</v>
      </c>
      <c r="B145" t="s">
        <v>475</v>
      </c>
      <c r="C145" t="s">
        <v>480</v>
      </c>
      <c r="D145" s="1">
        <v>1</v>
      </c>
      <c r="E145" s="2">
        <v>455</v>
      </c>
      <c r="F145" s="2">
        <v>455</v>
      </c>
      <c r="G145" t="s">
        <v>252</v>
      </c>
      <c r="H145" t="s">
        <v>252</v>
      </c>
    </row>
    <row r="146" spans="1:8">
      <c r="A146" t="s">
        <v>481</v>
      </c>
      <c r="B146" t="s">
        <v>475</v>
      </c>
      <c r="C146" t="s">
        <v>480</v>
      </c>
      <c r="D146" s="1">
        <v>1</v>
      </c>
      <c r="E146" s="2">
        <v>325</v>
      </c>
      <c r="F146" s="2">
        <v>325</v>
      </c>
      <c r="G146" t="s">
        <v>252</v>
      </c>
      <c r="H146" t="s">
        <v>252</v>
      </c>
    </row>
    <row r="147" spans="1:8">
      <c r="A147" t="s">
        <v>482</v>
      </c>
      <c r="B147" t="s">
        <v>475</v>
      </c>
      <c r="C147" t="s">
        <v>415</v>
      </c>
      <c r="D147" s="1">
        <v>15.93</v>
      </c>
      <c r="E147" s="2">
        <v>3.85</v>
      </c>
      <c r="F147" s="2">
        <v>61.33</v>
      </c>
      <c r="G147" t="s">
        <v>430</v>
      </c>
      <c r="H147" t="s">
        <v>430</v>
      </c>
    </row>
    <row r="148" spans="1:8">
      <c r="A148" t="s">
        <v>483</v>
      </c>
      <c r="B148" t="s">
        <v>475</v>
      </c>
      <c r="C148" t="s">
        <v>415</v>
      </c>
      <c r="D148" s="1">
        <v>15.82</v>
      </c>
      <c r="E148" s="2">
        <v>3.85</v>
      </c>
      <c r="F148" s="2">
        <v>60.91</v>
      </c>
      <c r="G148" t="s">
        <v>430</v>
      </c>
      <c r="H148" t="s">
        <v>430</v>
      </c>
    </row>
    <row r="149" spans="1:8">
      <c r="A149" t="s">
        <v>484</v>
      </c>
      <c r="B149" t="s">
        <v>475</v>
      </c>
      <c r="C149" t="s">
        <v>415</v>
      </c>
      <c r="D149" s="1">
        <v>15.73</v>
      </c>
      <c r="E149" s="2">
        <v>3.85</v>
      </c>
      <c r="F149" s="2">
        <v>60.56</v>
      </c>
      <c r="G149" t="s">
        <v>430</v>
      </c>
      <c r="H149" t="s">
        <v>430</v>
      </c>
    </row>
    <row r="150" spans="1:8">
      <c r="A150" t="s">
        <v>485</v>
      </c>
      <c r="B150" t="s">
        <v>475</v>
      </c>
      <c r="C150" t="s">
        <v>415</v>
      </c>
      <c r="D150" s="1">
        <v>15.92</v>
      </c>
      <c r="E150" s="2">
        <v>3.85</v>
      </c>
      <c r="F150" s="2">
        <v>61.29</v>
      </c>
      <c r="G150" t="s">
        <v>430</v>
      </c>
      <c r="H150" t="s">
        <v>430</v>
      </c>
    </row>
    <row r="151" spans="1:8">
      <c r="A151" t="s">
        <v>486</v>
      </c>
      <c r="B151" t="s">
        <v>475</v>
      </c>
      <c r="C151" t="s">
        <v>415</v>
      </c>
      <c r="D151" s="1">
        <v>15.8</v>
      </c>
      <c r="E151" s="2">
        <v>3.85</v>
      </c>
      <c r="F151" s="2">
        <v>60.83</v>
      </c>
      <c r="G151" t="s">
        <v>430</v>
      </c>
      <c r="H151" t="s">
        <v>430</v>
      </c>
    </row>
    <row r="152" spans="1:8">
      <c r="A152" t="s">
        <v>487</v>
      </c>
      <c r="B152" t="s">
        <v>475</v>
      </c>
      <c r="C152" t="s">
        <v>415</v>
      </c>
      <c r="D152" s="1">
        <v>15.92</v>
      </c>
      <c r="E152" s="2">
        <v>3.85</v>
      </c>
      <c r="F152" s="2">
        <v>61.29</v>
      </c>
      <c r="G152" t="s">
        <v>430</v>
      </c>
      <c r="H152" t="s">
        <v>430</v>
      </c>
    </row>
    <row r="153" spans="1:8">
      <c r="A153" t="s">
        <v>488</v>
      </c>
      <c r="B153" t="s">
        <v>475</v>
      </c>
      <c r="C153" t="s">
        <v>415</v>
      </c>
      <c r="D153" s="1">
        <v>1</v>
      </c>
      <c r="E153" s="2">
        <v>0</v>
      </c>
      <c r="F153" s="2">
        <v>0</v>
      </c>
      <c r="G153" t="s">
        <v>430</v>
      </c>
      <c r="H153" t="s">
        <v>430</v>
      </c>
    </row>
    <row r="154" spans="1:8">
      <c r="A154" t="s">
        <v>489</v>
      </c>
      <c r="B154" t="s">
        <v>475</v>
      </c>
      <c r="C154" t="s">
        <v>415</v>
      </c>
      <c r="D154" s="1">
        <v>15.78</v>
      </c>
      <c r="E154" s="2">
        <v>3.85</v>
      </c>
      <c r="F154" s="2">
        <v>60.75</v>
      </c>
      <c r="G154" t="s">
        <v>430</v>
      </c>
      <c r="H154" t="s">
        <v>430</v>
      </c>
    </row>
    <row r="155" spans="1:8">
      <c r="A155" t="s">
        <v>490</v>
      </c>
      <c r="B155" t="s">
        <v>475</v>
      </c>
      <c r="C155" t="s">
        <v>415</v>
      </c>
      <c r="D155" s="1">
        <v>15.88</v>
      </c>
      <c r="E155" s="2">
        <v>3.85</v>
      </c>
      <c r="F155" s="2">
        <v>61.14</v>
      </c>
      <c r="G155" t="s">
        <v>430</v>
      </c>
      <c r="H155" t="s">
        <v>430</v>
      </c>
    </row>
    <row r="156" spans="1:8">
      <c r="A156" t="s">
        <v>491</v>
      </c>
      <c r="B156" t="s">
        <v>475</v>
      </c>
      <c r="C156" t="s">
        <v>415</v>
      </c>
      <c r="D156" s="1">
        <v>15.91</v>
      </c>
      <c r="E156" s="2">
        <v>3.85</v>
      </c>
      <c r="F156" s="2">
        <v>61.25</v>
      </c>
      <c r="G156" t="s">
        <v>430</v>
      </c>
      <c r="H156" t="s">
        <v>430</v>
      </c>
    </row>
    <row r="157" spans="1:8">
      <c r="A157" t="s">
        <v>492</v>
      </c>
      <c r="B157" t="s">
        <v>475</v>
      </c>
      <c r="C157" t="s">
        <v>415</v>
      </c>
      <c r="D157" s="1">
        <v>15.82</v>
      </c>
      <c r="E157" s="2">
        <v>3.85</v>
      </c>
      <c r="F157" s="2">
        <v>60.91</v>
      </c>
      <c r="G157" t="s">
        <v>430</v>
      </c>
      <c r="H157" t="s">
        <v>430</v>
      </c>
    </row>
    <row r="158" spans="1:8">
      <c r="A158" t="s">
        <v>493</v>
      </c>
      <c r="B158" t="s">
        <v>475</v>
      </c>
      <c r="C158" t="s">
        <v>415</v>
      </c>
      <c r="D158" s="1">
        <v>15.91</v>
      </c>
      <c r="E158" s="2">
        <v>3.85</v>
      </c>
      <c r="F158" s="2">
        <v>61.25</v>
      </c>
      <c r="G158" t="s">
        <v>430</v>
      </c>
      <c r="H158" t="s">
        <v>430</v>
      </c>
    </row>
    <row r="159" spans="1:8">
      <c r="A159" t="s">
        <v>494</v>
      </c>
      <c r="B159" t="s">
        <v>475</v>
      </c>
      <c r="C159" t="s">
        <v>415</v>
      </c>
      <c r="D159" s="1">
        <v>15.88</v>
      </c>
      <c r="E159" s="2">
        <v>3.85</v>
      </c>
      <c r="F159" s="2">
        <v>61.14</v>
      </c>
      <c r="G159" t="s">
        <v>430</v>
      </c>
      <c r="H159" t="s">
        <v>430</v>
      </c>
    </row>
    <row r="160" spans="1:8">
      <c r="A160" t="s">
        <v>495</v>
      </c>
      <c r="B160" t="s">
        <v>475</v>
      </c>
      <c r="C160" t="s">
        <v>415</v>
      </c>
      <c r="D160" s="1">
        <v>15.87</v>
      </c>
      <c r="E160" s="2">
        <v>3.85</v>
      </c>
      <c r="F160" s="2">
        <v>61.1</v>
      </c>
      <c r="G160" t="s">
        <v>430</v>
      </c>
      <c r="H160" t="s">
        <v>430</v>
      </c>
    </row>
    <row r="161" spans="1:8">
      <c r="A161" t="s">
        <v>496</v>
      </c>
      <c r="B161" t="s">
        <v>475</v>
      </c>
      <c r="C161" t="s">
        <v>415</v>
      </c>
      <c r="D161" s="1">
        <v>15.92</v>
      </c>
      <c r="E161" s="2">
        <v>3.85</v>
      </c>
      <c r="F161" s="2">
        <v>61.29</v>
      </c>
      <c r="G161" t="s">
        <v>430</v>
      </c>
      <c r="H161" t="s">
        <v>430</v>
      </c>
    </row>
    <row r="162" spans="1:8">
      <c r="A162" t="s">
        <v>497</v>
      </c>
      <c r="B162" t="s">
        <v>475</v>
      </c>
      <c r="C162" t="s">
        <v>498</v>
      </c>
      <c r="D162" s="1">
        <v>16.83</v>
      </c>
      <c r="E162" s="2">
        <v>5.45</v>
      </c>
      <c r="F162" s="2">
        <v>91.72</v>
      </c>
      <c r="G162" t="s">
        <v>252</v>
      </c>
      <c r="H162" t="s">
        <v>252</v>
      </c>
    </row>
    <row r="163" spans="1:8">
      <c r="A163" t="s">
        <v>499</v>
      </c>
      <c r="B163" t="s">
        <v>475</v>
      </c>
      <c r="C163" t="s">
        <v>500</v>
      </c>
      <c r="D163" s="1">
        <v>16.35</v>
      </c>
      <c r="E163" s="2">
        <v>5.95</v>
      </c>
      <c r="F163" s="2">
        <v>97.28</v>
      </c>
      <c r="G163" t="s">
        <v>501</v>
      </c>
      <c r="H163" t="s">
        <v>501</v>
      </c>
    </row>
    <row r="164" spans="1:8">
      <c r="A164" t="s">
        <v>502</v>
      </c>
      <c r="B164" t="s">
        <v>475</v>
      </c>
      <c r="C164" t="s">
        <v>503</v>
      </c>
      <c r="D164" s="1">
        <v>16.15</v>
      </c>
      <c r="E164" s="2">
        <v>3.45</v>
      </c>
      <c r="F164" s="2">
        <v>55.72</v>
      </c>
      <c r="G164" t="s">
        <v>139</v>
      </c>
      <c r="H164" t="s">
        <v>139</v>
      </c>
    </row>
    <row r="165" spans="1:8">
      <c r="A165" t="s">
        <v>504</v>
      </c>
      <c r="B165" t="s">
        <v>505</v>
      </c>
      <c r="C165" t="s">
        <v>480</v>
      </c>
      <c r="D165" s="1">
        <v>1</v>
      </c>
      <c r="E165" s="2">
        <v>650</v>
      </c>
      <c r="F165" s="2">
        <v>650</v>
      </c>
      <c r="G165" t="s">
        <v>252</v>
      </c>
      <c r="H165" t="s">
        <v>252</v>
      </c>
    </row>
    <row r="166" spans="1:8">
      <c r="A166" t="s">
        <v>506</v>
      </c>
      <c r="B166" t="s">
        <v>507</v>
      </c>
      <c r="C166" t="s">
        <v>480</v>
      </c>
      <c r="D166" s="1">
        <v>1</v>
      </c>
      <c r="E166" s="2">
        <v>650</v>
      </c>
      <c r="F166" s="2">
        <v>650</v>
      </c>
      <c r="G166" t="s">
        <v>252</v>
      </c>
      <c r="H166" t="s">
        <v>252</v>
      </c>
    </row>
    <row r="167" spans="1:8">
      <c r="A167" t="s">
        <v>508</v>
      </c>
      <c r="B167" t="s">
        <v>509</v>
      </c>
      <c r="C167" t="s">
        <v>510</v>
      </c>
      <c r="D167" s="1">
        <v>22.36</v>
      </c>
      <c r="E167" s="2">
        <v>4.95</v>
      </c>
      <c r="F167" s="2">
        <v>110.68</v>
      </c>
      <c r="G167" t="s">
        <v>458</v>
      </c>
      <c r="H167" t="s">
        <v>458</v>
      </c>
    </row>
    <row r="168" spans="1:8">
      <c r="A168" t="s">
        <v>511</v>
      </c>
      <c r="B168" t="s">
        <v>509</v>
      </c>
      <c r="C168" t="s">
        <v>512</v>
      </c>
      <c r="D168" s="1">
        <v>24.86</v>
      </c>
      <c r="E168" s="2">
        <v>4.3</v>
      </c>
      <c r="F168" s="2">
        <v>106.9</v>
      </c>
      <c r="G168" t="s">
        <v>418</v>
      </c>
      <c r="H168" t="s">
        <v>418</v>
      </c>
    </row>
    <row r="169" spans="1:8">
      <c r="A169" t="s">
        <v>513</v>
      </c>
      <c r="B169" t="s">
        <v>514</v>
      </c>
      <c r="C169" t="s">
        <v>480</v>
      </c>
      <c r="D169" s="1">
        <v>1</v>
      </c>
      <c r="E169" s="2">
        <v>650</v>
      </c>
      <c r="F169" s="2">
        <v>650</v>
      </c>
      <c r="G169" t="s">
        <v>252</v>
      </c>
      <c r="H169" t="s">
        <v>252</v>
      </c>
    </row>
    <row r="170" spans="1:8">
      <c r="A170" t="s">
        <v>515</v>
      </c>
      <c r="B170" t="s">
        <v>73</v>
      </c>
      <c r="C170" t="s">
        <v>516</v>
      </c>
      <c r="D170" s="1">
        <v>20.68</v>
      </c>
      <c r="E170" s="2">
        <v>3.95</v>
      </c>
      <c r="F170" s="2">
        <v>81.69</v>
      </c>
      <c r="G170" t="s">
        <v>517</v>
      </c>
      <c r="H170" t="s">
        <v>517</v>
      </c>
    </row>
    <row r="171" spans="1:8">
      <c r="A171" t="s">
        <v>518</v>
      </c>
      <c r="B171" t="s">
        <v>519</v>
      </c>
      <c r="C171" t="s">
        <v>520</v>
      </c>
      <c r="D171" s="1">
        <v>20.83</v>
      </c>
      <c r="E171" s="2">
        <v>3.7</v>
      </c>
      <c r="F171" s="2">
        <v>77.07</v>
      </c>
      <c r="G171" t="s">
        <v>521</v>
      </c>
      <c r="H171" t="s">
        <v>521</v>
      </c>
    </row>
    <row r="172" spans="1:8">
      <c r="A172" t="s">
        <v>522</v>
      </c>
      <c r="B172" t="s">
        <v>519</v>
      </c>
      <c r="C172" t="s">
        <v>523</v>
      </c>
      <c r="D172" s="1">
        <v>20.92</v>
      </c>
      <c r="E172" s="2">
        <v>3.5</v>
      </c>
      <c r="F172" s="2">
        <v>73.22</v>
      </c>
      <c r="G172" t="s">
        <v>524</v>
      </c>
      <c r="H172" t="s">
        <v>524</v>
      </c>
    </row>
    <row r="173" spans="1:8">
      <c r="A173" t="s">
        <v>525</v>
      </c>
      <c r="B173" t="s">
        <v>519</v>
      </c>
      <c r="C173" t="s">
        <v>523</v>
      </c>
      <c r="D173" s="1">
        <v>20.97</v>
      </c>
      <c r="E173" s="2">
        <v>3.5</v>
      </c>
      <c r="F173" s="2">
        <v>73.4</v>
      </c>
      <c r="G173" t="s">
        <v>524</v>
      </c>
      <c r="H173" t="s">
        <v>524</v>
      </c>
    </row>
    <row r="174" spans="1:8">
      <c r="A174" t="s">
        <v>526</v>
      </c>
      <c r="B174" t="s">
        <v>519</v>
      </c>
      <c r="C174" t="s">
        <v>413</v>
      </c>
      <c r="D174" s="1">
        <v>20.82</v>
      </c>
      <c r="E174" s="2">
        <v>3.1</v>
      </c>
      <c r="F174" s="2">
        <v>64.54</v>
      </c>
      <c r="G174" t="s">
        <v>430</v>
      </c>
      <c r="H174" t="s">
        <v>430</v>
      </c>
    </row>
    <row r="175" spans="1:8">
      <c r="A175" t="s">
        <v>527</v>
      </c>
      <c r="B175" t="s">
        <v>519</v>
      </c>
      <c r="C175" t="s">
        <v>367</v>
      </c>
      <c r="D175" s="1">
        <v>20.73</v>
      </c>
      <c r="E175" s="2">
        <v>4.15</v>
      </c>
      <c r="F175" s="2">
        <v>86.03</v>
      </c>
      <c r="G175" t="s">
        <v>368</v>
      </c>
      <c r="H175" t="s">
        <v>368</v>
      </c>
    </row>
    <row r="176" spans="1:8">
      <c r="A176" t="s">
        <v>528</v>
      </c>
      <c r="B176" t="s">
        <v>519</v>
      </c>
      <c r="C176" t="s">
        <v>529</v>
      </c>
      <c r="D176" s="1">
        <v>21.43</v>
      </c>
      <c r="E176" s="2">
        <v>4.3</v>
      </c>
      <c r="F176" s="2">
        <v>92.15</v>
      </c>
      <c r="G176" t="s">
        <v>530</v>
      </c>
      <c r="H176" t="s">
        <v>530</v>
      </c>
    </row>
    <row r="177" spans="1:8">
      <c r="A177" t="s">
        <v>531</v>
      </c>
      <c r="B177" t="s">
        <v>532</v>
      </c>
      <c r="C177" t="s">
        <v>533</v>
      </c>
      <c r="D177" s="1">
        <v>18.42</v>
      </c>
      <c r="E177" s="2">
        <v>4.15</v>
      </c>
      <c r="F177" s="2">
        <v>76.44</v>
      </c>
      <c r="G177" t="s">
        <v>252</v>
      </c>
      <c r="H177" t="s">
        <v>252</v>
      </c>
    </row>
    <row r="178" spans="1:8">
      <c r="A178" t="s">
        <v>534</v>
      </c>
      <c r="B178" t="s">
        <v>532</v>
      </c>
      <c r="C178" t="s">
        <v>415</v>
      </c>
      <c r="D178" s="1">
        <v>18.51</v>
      </c>
      <c r="E178" s="2">
        <v>3.85</v>
      </c>
      <c r="F178" s="2">
        <v>71.26</v>
      </c>
      <c r="G178" t="s">
        <v>136</v>
      </c>
      <c r="H178" t="s">
        <v>136</v>
      </c>
    </row>
    <row r="179" spans="1:8">
      <c r="A179" t="s">
        <v>535</v>
      </c>
      <c r="B179" t="s">
        <v>536</v>
      </c>
      <c r="C179" t="s">
        <v>435</v>
      </c>
      <c r="D179" s="1">
        <v>1</v>
      </c>
      <c r="E179" s="2">
        <v>50</v>
      </c>
      <c r="F179" s="2">
        <v>50</v>
      </c>
      <c r="G179" t="s">
        <v>433</v>
      </c>
      <c r="H179" t="s">
        <v>433</v>
      </c>
    </row>
    <row r="180" spans="1:8">
      <c r="A180" t="s">
        <v>537</v>
      </c>
      <c r="B180" t="s">
        <v>538</v>
      </c>
      <c r="C180" t="s">
        <v>539</v>
      </c>
      <c r="D180" s="1">
        <v>17.63</v>
      </c>
      <c r="E180" s="2">
        <v>7.3</v>
      </c>
      <c r="F180" s="2">
        <v>128.7</v>
      </c>
      <c r="G180" t="s">
        <v>540</v>
      </c>
      <c r="H180" t="s">
        <v>540</v>
      </c>
    </row>
    <row r="181" spans="1:8">
      <c r="A181" t="s">
        <v>541</v>
      </c>
      <c r="B181" t="s">
        <v>542</v>
      </c>
      <c r="C181" t="s">
        <v>543</v>
      </c>
      <c r="D181" s="1">
        <v>19.84</v>
      </c>
      <c r="E181" s="2">
        <v>4.3</v>
      </c>
      <c r="F181" s="2">
        <v>85.31</v>
      </c>
      <c r="G181" t="s">
        <v>501</v>
      </c>
      <c r="H181" t="s">
        <v>501</v>
      </c>
    </row>
    <row r="182" spans="1:8">
      <c r="A182" t="s">
        <v>544</v>
      </c>
      <c r="B182" t="s">
        <v>545</v>
      </c>
      <c r="C182" t="s">
        <v>546</v>
      </c>
      <c r="D182" s="1">
        <v>18.66</v>
      </c>
      <c r="E182" s="2">
        <v>4.4</v>
      </c>
      <c r="F182" s="2">
        <v>82.1</v>
      </c>
      <c r="G182" t="s">
        <v>547</v>
      </c>
      <c r="H182" t="s">
        <v>547</v>
      </c>
    </row>
    <row r="183" spans="1:8">
      <c r="A183" t="s">
        <v>548</v>
      </c>
      <c r="B183" t="s">
        <v>545</v>
      </c>
      <c r="C183" t="s">
        <v>549</v>
      </c>
      <c r="D183" s="1">
        <v>14.85</v>
      </c>
      <c r="E183" s="2">
        <v>6.2</v>
      </c>
      <c r="F183" s="2">
        <v>92.07</v>
      </c>
      <c r="G183" t="s">
        <v>550</v>
      </c>
      <c r="H183" t="s">
        <v>550</v>
      </c>
    </row>
    <row r="184" spans="1:8">
      <c r="A184" t="s">
        <v>551</v>
      </c>
      <c r="B184" t="s">
        <v>552</v>
      </c>
      <c r="C184" t="s">
        <v>553</v>
      </c>
      <c r="D184" s="1">
        <v>23.4</v>
      </c>
      <c r="E184" s="2">
        <v>3.45</v>
      </c>
      <c r="F184" s="2">
        <v>80.73</v>
      </c>
      <c r="G184" t="s">
        <v>554</v>
      </c>
      <c r="H184" t="s">
        <v>554</v>
      </c>
    </row>
    <row r="185" spans="1:8">
      <c r="A185" t="s">
        <v>555</v>
      </c>
      <c r="B185" t="s">
        <v>552</v>
      </c>
      <c r="C185" t="s">
        <v>556</v>
      </c>
      <c r="D185" s="1">
        <v>22.11</v>
      </c>
      <c r="E185" s="2">
        <v>5.2</v>
      </c>
      <c r="F185" s="2">
        <v>114.97</v>
      </c>
      <c r="G185" t="s">
        <v>557</v>
      </c>
      <c r="H185" t="s">
        <v>557</v>
      </c>
    </row>
    <row r="186" spans="1:8">
      <c r="A186" t="s">
        <v>558</v>
      </c>
      <c r="B186" t="s">
        <v>552</v>
      </c>
      <c r="C186" t="s">
        <v>559</v>
      </c>
      <c r="D186" s="1">
        <v>20.29</v>
      </c>
      <c r="E186" s="2">
        <v>5.7</v>
      </c>
      <c r="F186" s="2">
        <v>115.65</v>
      </c>
      <c r="G186" t="s">
        <v>560</v>
      </c>
      <c r="H186" t="s">
        <v>560</v>
      </c>
    </row>
    <row r="187" spans="1:8">
      <c r="A187" t="s">
        <v>561</v>
      </c>
      <c r="B187" t="s">
        <v>562</v>
      </c>
      <c r="C187" t="s">
        <v>563</v>
      </c>
      <c r="D187" s="1">
        <v>22.22</v>
      </c>
      <c r="E187" s="2">
        <v>3.45</v>
      </c>
      <c r="F187" s="2">
        <v>76.66</v>
      </c>
      <c r="G187" t="s">
        <v>309</v>
      </c>
      <c r="H187" t="s">
        <v>309</v>
      </c>
    </row>
    <row r="188" spans="1:8">
      <c r="A188" t="s">
        <v>564</v>
      </c>
      <c r="B188" t="s">
        <v>565</v>
      </c>
      <c r="C188" t="s">
        <v>566</v>
      </c>
      <c r="D188" s="1">
        <v>24.18</v>
      </c>
      <c r="E188" s="2">
        <v>4.9</v>
      </c>
      <c r="F188" s="2">
        <v>118.48</v>
      </c>
      <c r="G188" t="s">
        <v>567</v>
      </c>
      <c r="H188" t="s">
        <v>567</v>
      </c>
    </row>
    <row r="189" spans="1:8">
      <c r="A189" t="s">
        <v>568</v>
      </c>
      <c r="B189" t="s">
        <v>569</v>
      </c>
      <c r="C189" t="s">
        <v>570</v>
      </c>
      <c r="D189" s="1">
        <v>16.02</v>
      </c>
      <c r="E189" s="2">
        <v>5.7</v>
      </c>
      <c r="F189" s="2">
        <v>91.31</v>
      </c>
      <c r="G189" t="s">
        <v>276</v>
      </c>
      <c r="H189" t="s">
        <v>276</v>
      </c>
    </row>
    <row r="190" spans="1:8">
      <c r="A190" t="s">
        <v>571</v>
      </c>
      <c r="B190" t="s">
        <v>569</v>
      </c>
      <c r="C190" t="s">
        <v>340</v>
      </c>
      <c r="D190" s="1">
        <v>15.13</v>
      </c>
      <c r="E190" s="2">
        <v>4.15</v>
      </c>
      <c r="F190" s="2">
        <v>62.79</v>
      </c>
      <c r="G190" t="s">
        <v>454</v>
      </c>
      <c r="H190" t="s">
        <v>454</v>
      </c>
    </row>
    <row r="191" spans="1:8">
      <c r="A191" t="s">
        <v>572</v>
      </c>
      <c r="B191" t="s">
        <v>569</v>
      </c>
      <c r="C191" t="s">
        <v>573</v>
      </c>
      <c r="D191" s="1">
        <v>14.98</v>
      </c>
      <c r="E191" s="2">
        <v>3.5</v>
      </c>
      <c r="F191" s="2">
        <v>52.43</v>
      </c>
      <c r="G191" t="s">
        <v>521</v>
      </c>
      <c r="H191" t="s">
        <v>521</v>
      </c>
    </row>
    <row r="192" spans="1:8">
      <c r="A192" t="s">
        <v>574</v>
      </c>
      <c r="B192" t="s">
        <v>569</v>
      </c>
      <c r="C192" t="s">
        <v>575</v>
      </c>
      <c r="D192" s="1">
        <v>14.78</v>
      </c>
      <c r="E192" s="2">
        <v>3.7</v>
      </c>
      <c r="F192" s="2">
        <v>54.69</v>
      </c>
      <c r="G192" t="s">
        <v>304</v>
      </c>
      <c r="H192" t="s">
        <v>304</v>
      </c>
    </row>
    <row r="193" spans="1:8">
      <c r="A193" t="s">
        <v>576</v>
      </c>
      <c r="B193" t="s">
        <v>577</v>
      </c>
      <c r="C193" t="s">
        <v>578</v>
      </c>
      <c r="D193" s="1">
        <v>16.78</v>
      </c>
      <c r="E193" s="2">
        <v>5.7</v>
      </c>
      <c r="F193" s="2">
        <v>95.65</v>
      </c>
      <c r="G193" t="s">
        <v>244</v>
      </c>
      <c r="H193" t="s">
        <v>244</v>
      </c>
    </row>
    <row r="194" spans="1:8">
      <c r="A194" t="s">
        <v>579</v>
      </c>
      <c r="B194" t="s">
        <v>580</v>
      </c>
      <c r="C194" t="s">
        <v>415</v>
      </c>
      <c r="D194" s="1">
        <v>18.84</v>
      </c>
      <c r="E194" s="2">
        <v>3.85</v>
      </c>
      <c r="F194" s="2">
        <v>72.53</v>
      </c>
      <c r="G194" t="s">
        <v>530</v>
      </c>
      <c r="H194" t="s">
        <v>530</v>
      </c>
    </row>
    <row r="195" spans="1:8">
      <c r="A195" t="s">
        <v>581</v>
      </c>
      <c r="B195" t="s">
        <v>582</v>
      </c>
      <c r="C195" t="s">
        <v>583</v>
      </c>
      <c r="D195" s="1">
        <v>1</v>
      </c>
      <c r="E195" s="2">
        <v>35</v>
      </c>
      <c r="F195" s="2">
        <v>35</v>
      </c>
      <c r="G195" t="s">
        <v>400</v>
      </c>
      <c r="H195" t="s">
        <v>400</v>
      </c>
    </row>
    <row r="196" spans="1:8">
      <c r="A196" t="s">
        <v>584</v>
      </c>
      <c r="B196" t="s">
        <v>585</v>
      </c>
      <c r="C196" t="s">
        <v>586</v>
      </c>
      <c r="D196" s="1">
        <v>17.81</v>
      </c>
      <c r="E196" s="2">
        <v>4.9</v>
      </c>
      <c r="F196" s="2">
        <v>87.27</v>
      </c>
      <c r="G196" t="s">
        <v>587</v>
      </c>
      <c r="H196" t="s">
        <v>587</v>
      </c>
    </row>
    <row r="197" spans="1:8">
      <c r="A197" t="s">
        <v>588</v>
      </c>
      <c r="B197" t="s">
        <v>589</v>
      </c>
      <c r="C197" t="s">
        <v>424</v>
      </c>
      <c r="D197" s="1">
        <v>14.19</v>
      </c>
      <c r="E197" s="2">
        <v>3.95</v>
      </c>
      <c r="F197" s="2">
        <v>56.05</v>
      </c>
      <c r="G197" t="s">
        <v>590</v>
      </c>
      <c r="H197" t="s">
        <v>590</v>
      </c>
    </row>
    <row r="198" spans="1:8">
      <c r="A198" t="s">
        <v>591</v>
      </c>
      <c r="B198" t="s">
        <v>592</v>
      </c>
      <c r="C198" t="s">
        <v>593</v>
      </c>
      <c r="D198" s="1">
        <v>17.96</v>
      </c>
      <c r="E198" s="2">
        <v>5.45</v>
      </c>
      <c r="F198" s="2">
        <v>97.88</v>
      </c>
      <c r="G198" t="s">
        <v>594</v>
      </c>
      <c r="H198" t="s">
        <v>594</v>
      </c>
    </row>
    <row r="199" spans="1:8">
      <c r="A199" t="s">
        <v>595</v>
      </c>
      <c r="B199" t="s">
        <v>592</v>
      </c>
      <c r="C199" t="s">
        <v>596</v>
      </c>
      <c r="D199" s="1">
        <v>19.9</v>
      </c>
      <c r="E199" s="2">
        <v>3.95</v>
      </c>
      <c r="F199" s="2">
        <v>78.61</v>
      </c>
      <c r="G199" t="s">
        <v>597</v>
      </c>
      <c r="H199" t="s">
        <v>597</v>
      </c>
    </row>
    <row r="200" spans="1:8">
      <c r="A200" t="s">
        <v>598</v>
      </c>
      <c r="B200" t="s">
        <v>592</v>
      </c>
      <c r="C200" t="s">
        <v>599</v>
      </c>
      <c r="D200" s="1">
        <v>20.14</v>
      </c>
      <c r="E200" s="2">
        <v>4.7</v>
      </c>
      <c r="F200" s="2">
        <v>94.66</v>
      </c>
      <c r="G200" t="s">
        <v>400</v>
      </c>
      <c r="H200" t="s">
        <v>400</v>
      </c>
    </row>
    <row r="201" spans="1:8">
      <c r="A201" t="s">
        <v>600</v>
      </c>
      <c r="B201" t="s">
        <v>592</v>
      </c>
      <c r="C201" t="s">
        <v>601</v>
      </c>
      <c r="D201" s="1">
        <v>20.21</v>
      </c>
      <c r="E201" s="2">
        <v>3.95</v>
      </c>
      <c r="F201" s="2">
        <v>79.83</v>
      </c>
      <c r="G201" t="s">
        <v>602</v>
      </c>
      <c r="H201" t="s">
        <v>602</v>
      </c>
    </row>
    <row r="202" spans="1:8">
      <c r="A202" t="s">
        <v>603</v>
      </c>
      <c r="B202" t="s">
        <v>592</v>
      </c>
      <c r="C202" t="s">
        <v>604</v>
      </c>
      <c r="D202" s="1">
        <v>18.05</v>
      </c>
      <c r="E202" s="2">
        <v>5.15</v>
      </c>
      <c r="F202" s="2">
        <v>92.96</v>
      </c>
      <c r="G202" t="s">
        <v>605</v>
      </c>
      <c r="H202" t="s">
        <v>605</v>
      </c>
    </row>
    <row r="203" spans="1:8">
      <c r="A203" t="s">
        <v>606</v>
      </c>
      <c r="B203" t="s">
        <v>592</v>
      </c>
      <c r="C203" t="s">
        <v>607</v>
      </c>
      <c r="D203" s="1">
        <v>17.54</v>
      </c>
      <c r="E203" s="2">
        <v>4.95</v>
      </c>
      <c r="F203" s="2">
        <v>86.82</v>
      </c>
      <c r="G203" t="s">
        <v>608</v>
      </c>
      <c r="H203" t="s">
        <v>608</v>
      </c>
    </row>
    <row r="204" spans="1:8">
      <c r="A204" t="s">
        <v>609</v>
      </c>
      <c r="B204" t="s">
        <v>610</v>
      </c>
      <c r="C204" t="s">
        <v>611</v>
      </c>
      <c r="D204" s="1">
        <v>15.17</v>
      </c>
      <c r="E204" s="2">
        <v>8</v>
      </c>
      <c r="F204" s="2">
        <v>121.36</v>
      </c>
      <c r="G204" t="s">
        <v>597</v>
      </c>
      <c r="H204" t="s">
        <v>597</v>
      </c>
    </row>
    <row r="205" spans="1:8">
      <c r="A205" t="s">
        <v>612</v>
      </c>
      <c r="B205" t="s">
        <v>610</v>
      </c>
      <c r="C205" t="s">
        <v>596</v>
      </c>
      <c r="D205" s="1">
        <v>16.36</v>
      </c>
      <c r="E205" s="2">
        <v>3.95</v>
      </c>
      <c r="F205" s="2">
        <v>64.62</v>
      </c>
      <c r="G205" t="s">
        <v>400</v>
      </c>
      <c r="H205" t="s">
        <v>400</v>
      </c>
    </row>
    <row r="206" spans="1:8">
      <c r="A206" t="s">
        <v>613</v>
      </c>
      <c r="B206" t="s">
        <v>610</v>
      </c>
      <c r="C206" t="s">
        <v>614</v>
      </c>
      <c r="D206" s="1">
        <v>1</v>
      </c>
      <c r="E206" s="2">
        <v>75</v>
      </c>
      <c r="F206" s="2">
        <v>75</v>
      </c>
      <c r="G206" t="s">
        <v>615</v>
      </c>
      <c r="H206" t="s">
        <v>615</v>
      </c>
    </row>
    <row r="207" spans="1:8">
      <c r="A207" t="s">
        <v>616</v>
      </c>
      <c r="B207" t="s">
        <v>617</v>
      </c>
      <c r="C207" t="s">
        <v>618</v>
      </c>
      <c r="D207" s="1">
        <v>19.06</v>
      </c>
      <c r="E207" s="2">
        <v>4.2</v>
      </c>
      <c r="F207" s="2">
        <v>80.05</v>
      </c>
      <c r="G207" t="s">
        <v>619</v>
      </c>
      <c r="H207" t="s">
        <v>619</v>
      </c>
    </row>
    <row r="208" spans="1:8">
      <c r="A208" t="s">
        <v>620</v>
      </c>
      <c r="B208" t="s">
        <v>617</v>
      </c>
      <c r="C208" t="s">
        <v>377</v>
      </c>
      <c r="D208" s="1">
        <v>17.03</v>
      </c>
      <c r="E208" s="2">
        <v>4.95</v>
      </c>
      <c r="F208" s="2">
        <v>84.3</v>
      </c>
      <c r="G208" t="s">
        <v>276</v>
      </c>
      <c r="H208" t="s">
        <v>276</v>
      </c>
    </row>
    <row r="209" spans="1:8">
      <c r="A209" t="s">
        <v>621</v>
      </c>
      <c r="B209" t="s">
        <v>617</v>
      </c>
      <c r="C209" t="s">
        <v>622</v>
      </c>
      <c r="D209" s="1">
        <v>18.98</v>
      </c>
      <c r="E209" s="2">
        <v>3.95</v>
      </c>
      <c r="F209" s="2">
        <v>74.97</v>
      </c>
      <c r="G209" t="s">
        <v>587</v>
      </c>
      <c r="H209" t="s">
        <v>587</v>
      </c>
    </row>
    <row r="210" spans="1:8">
      <c r="A210" t="s">
        <v>623</v>
      </c>
      <c r="B210" t="s">
        <v>617</v>
      </c>
      <c r="C210" t="s">
        <v>624</v>
      </c>
      <c r="D210" s="1">
        <v>19.2</v>
      </c>
      <c r="E210" s="2">
        <v>4.3</v>
      </c>
      <c r="F210" s="2">
        <v>82.56</v>
      </c>
      <c r="G210" t="s">
        <v>625</v>
      </c>
      <c r="H210" t="s">
        <v>625</v>
      </c>
    </row>
    <row r="211" spans="1:8">
      <c r="A211" t="s">
        <v>626</v>
      </c>
      <c r="B211" t="s">
        <v>617</v>
      </c>
      <c r="C211" t="s">
        <v>627</v>
      </c>
      <c r="D211" s="1">
        <v>22.41</v>
      </c>
      <c r="E211" s="2">
        <v>4.3</v>
      </c>
      <c r="F211" s="2">
        <v>96.36</v>
      </c>
      <c r="G211" t="s">
        <v>597</v>
      </c>
      <c r="H211" t="s">
        <v>597</v>
      </c>
    </row>
    <row r="212" spans="1:8">
      <c r="A212" t="s">
        <v>628</v>
      </c>
      <c r="B212" t="s">
        <v>617</v>
      </c>
      <c r="C212" t="s">
        <v>627</v>
      </c>
      <c r="D212" s="1">
        <v>22.45</v>
      </c>
      <c r="E212" s="2">
        <v>4.3</v>
      </c>
      <c r="F212" s="2">
        <v>96.54</v>
      </c>
      <c r="G212" t="s">
        <v>597</v>
      </c>
      <c r="H212" t="s">
        <v>597</v>
      </c>
    </row>
    <row r="213" spans="1:8">
      <c r="A213" t="s">
        <v>629</v>
      </c>
      <c r="B213" t="s">
        <v>617</v>
      </c>
      <c r="C213" t="s">
        <v>627</v>
      </c>
      <c r="D213" s="1">
        <v>22.45</v>
      </c>
      <c r="E213" s="2">
        <v>4.3</v>
      </c>
      <c r="F213" s="2">
        <v>96.54</v>
      </c>
      <c r="G213" t="s">
        <v>597</v>
      </c>
      <c r="H213" t="s">
        <v>597</v>
      </c>
    </row>
    <row r="214" spans="1:8">
      <c r="A214" t="s">
        <v>630</v>
      </c>
      <c r="B214" t="s">
        <v>617</v>
      </c>
      <c r="C214" t="s">
        <v>627</v>
      </c>
      <c r="D214" s="1">
        <v>22.36</v>
      </c>
      <c r="E214" s="2">
        <v>4.3</v>
      </c>
      <c r="F214" s="2">
        <v>96.15</v>
      </c>
      <c r="G214" t="s">
        <v>597</v>
      </c>
      <c r="H214" t="s">
        <v>597</v>
      </c>
    </row>
    <row r="215" spans="1:8">
      <c r="A215" t="s">
        <v>631</v>
      </c>
      <c r="B215" t="s">
        <v>617</v>
      </c>
      <c r="C215" t="s">
        <v>632</v>
      </c>
      <c r="D215" s="1">
        <v>1</v>
      </c>
      <c r="E215" s="2">
        <v>37</v>
      </c>
      <c r="F215" s="2">
        <v>37</v>
      </c>
      <c r="G215" t="s">
        <v>597</v>
      </c>
      <c r="H215" t="s">
        <v>597</v>
      </c>
    </row>
    <row r="216" spans="1:8">
      <c r="A216" t="s">
        <v>633</v>
      </c>
      <c r="B216" t="s">
        <v>617</v>
      </c>
      <c r="C216" t="s">
        <v>632</v>
      </c>
      <c r="D216" s="1">
        <v>11.87</v>
      </c>
      <c r="E216" s="2">
        <v>5.2</v>
      </c>
      <c r="F216" s="2">
        <v>61.72</v>
      </c>
      <c r="G216" t="s">
        <v>597</v>
      </c>
      <c r="H216" t="s">
        <v>597</v>
      </c>
    </row>
    <row r="217" spans="1:8">
      <c r="A217" t="s">
        <v>634</v>
      </c>
      <c r="B217" t="s">
        <v>635</v>
      </c>
      <c r="C217" t="s">
        <v>636</v>
      </c>
      <c r="D217" s="1">
        <v>22.18</v>
      </c>
      <c r="E217" s="2">
        <v>5.9</v>
      </c>
      <c r="F217" s="2">
        <v>130.86</v>
      </c>
      <c r="G217" t="s">
        <v>149</v>
      </c>
      <c r="H217" t="s">
        <v>149</v>
      </c>
    </row>
    <row r="218" spans="1:8">
      <c r="A218" t="s">
        <v>637</v>
      </c>
      <c r="B218" t="s">
        <v>638</v>
      </c>
      <c r="C218" t="s">
        <v>639</v>
      </c>
      <c r="D218" s="1">
        <v>16.39</v>
      </c>
      <c r="E218" s="2">
        <v>4.3</v>
      </c>
      <c r="F218" s="2">
        <v>70.48</v>
      </c>
      <c r="G218" t="s">
        <v>640</v>
      </c>
      <c r="H218" t="s">
        <v>640</v>
      </c>
    </row>
    <row r="219" spans="1:8">
      <c r="A219" t="s">
        <v>641</v>
      </c>
      <c r="B219" t="s">
        <v>638</v>
      </c>
      <c r="C219" t="s">
        <v>642</v>
      </c>
      <c r="D219" s="1">
        <v>1</v>
      </c>
      <c r="E219" s="2">
        <v>115.1</v>
      </c>
      <c r="F219" s="2">
        <v>115.1</v>
      </c>
      <c r="G219" t="s">
        <v>643</v>
      </c>
      <c r="H219" t="s">
        <v>643</v>
      </c>
    </row>
    <row r="220" spans="1:8">
      <c r="A220" t="s">
        <v>644</v>
      </c>
      <c r="B220" t="s">
        <v>645</v>
      </c>
      <c r="C220" t="s">
        <v>646</v>
      </c>
      <c r="D220" s="1">
        <v>21.56</v>
      </c>
      <c r="E220" s="2">
        <v>5.2</v>
      </c>
      <c r="F220" s="2">
        <v>112.11</v>
      </c>
      <c r="G220" t="s">
        <v>149</v>
      </c>
      <c r="H220" t="s">
        <v>149</v>
      </c>
    </row>
    <row r="221" spans="1:8">
      <c r="A221" t="s">
        <v>647</v>
      </c>
      <c r="B221" t="s">
        <v>648</v>
      </c>
      <c r="C221" t="s">
        <v>649</v>
      </c>
      <c r="D221" s="1">
        <v>20.24</v>
      </c>
      <c r="E221" s="2">
        <v>5.15</v>
      </c>
      <c r="F221" s="2">
        <v>104.24</v>
      </c>
      <c r="G221" t="s">
        <v>650</v>
      </c>
      <c r="H221" t="s">
        <v>650</v>
      </c>
    </row>
    <row r="222" spans="1:8">
      <c r="A222" t="s">
        <v>651</v>
      </c>
      <c r="B222" t="s">
        <v>652</v>
      </c>
      <c r="C222" t="s">
        <v>653</v>
      </c>
      <c r="D222" s="1">
        <v>15.62</v>
      </c>
      <c r="E222" s="2">
        <v>5.7</v>
      </c>
      <c r="F222" s="2">
        <v>89.03</v>
      </c>
      <c r="G222" t="s">
        <v>524</v>
      </c>
      <c r="H222" t="s">
        <v>524</v>
      </c>
    </row>
    <row r="223" spans="1:8">
      <c r="A223" t="s">
        <v>654</v>
      </c>
      <c r="B223" t="s">
        <v>652</v>
      </c>
      <c r="C223" t="s">
        <v>655</v>
      </c>
      <c r="D223" s="1">
        <v>18.06</v>
      </c>
      <c r="E223" s="2">
        <v>6.15</v>
      </c>
      <c r="F223" s="2">
        <v>111.07</v>
      </c>
      <c r="G223" t="s">
        <v>557</v>
      </c>
      <c r="H223" t="s">
        <v>557</v>
      </c>
    </row>
    <row r="224" spans="1:8">
      <c r="A224" t="s">
        <v>656</v>
      </c>
      <c r="B224" t="s">
        <v>652</v>
      </c>
      <c r="C224" t="s">
        <v>657</v>
      </c>
      <c r="D224" s="1">
        <v>1</v>
      </c>
      <c r="E224" s="2">
        <v>60</v>
      </c>
      <c r="F224" s="2">
        <v>60</v>
      </c>
      <c r="G224" t="s">
        <v>517</v>
      </c>
      <c r="H224" t="s">
        <v>517</v>
      </c>
    </row>
    <row r="225" spans="1:8">
      <c r="A225" t="s">
        <v>658</v>
      </c>
      <c r="B225" t="s">
        <v>652</v>
      </c>
      <c r="C225" t="s">
        <v>336</v>
      </c>
      <c r="D225" s="1">
        <v>1</v>
      </c>
      <c r="E225" s="2">
        <v>30</v>
      </c>
      <c r="F225" s="2">
        <v>30</v>
      </c>
      <c r="G225" t="s">
        <v>659</v>
      </c>
      <c r="H225" t="s">
        <v>659</v>
      </c>
    </row>
    <row r="226" spans="1:8">
      <c r="A226" t="s">
        <v>660</v>
      </c>
      <c r="B226" t="s">
        <v>661</v>
      </c>
      <c r="C226" t="s">
        <v>662</v>
      </c>
      <c r="D226" s="1">
        <v>15.54</v>
      </c>
      <c r="E226" s="2">
        <v>3.7</v>
      </c>
      <c r="F226" s="2">
        <v>57.5</v>
      </c>
      <c r="G226" t="s">
        <v>663</v>
      </c>
      <c r="H226" t="s">
        <v>663</v>
      </c>
    </row>
    <row r="227" spans="1:8">
      <c r="A227" t="s">
        <v>664</v>
      </c>
      <c r="B227" t="s">
        <v>77</v>
      </c>
      <c r="C227" t="s">
        <v>665</v>
      </c>
      <c r="D227" s="1">
        <v>18.98</v>
      </c>
      <c r="E227" s="2">
        <v>4.2</v>
      </c>
      <c r="F227" s="2">
        <v>79.72</v>
      </c>
      <c r="G227" t="s">
        <v>666</v>
      </c>
      <c r="H227" t="s">
        <v>666</v>
      </c>
    </row>
    <row r="228" spans="1:8">
      <c r="A228" t="s">
        <v>667</v>
      </c>
      <c r="B228" t="s">
        <v>668</v>
      </c>
      <c r="C228" t="s">
        <v>669</v>
      </c>
      <c r="D228" s="1">
        <v>24.44</v>
      </c>
      <c r="E228" s="2">
        <v>3.55</v>
      </c>
      <c r="F228" s="2">
        <v>86.76</v>
      </c>
      <c r="G228" t="s">
        <v>670</v>
      </c>
      <c r="H228" t="s">
        <v>670</v>
      </c>
    </row>
    <row r="229" spans="1:8">
      <c r="A229" t="s">
        <v>671</v>
      </c>
      <c r="B229" t="s">
        <v>668</v>
      </c>
      <c r="C229" t="s">
        <v>154</v>
      </c>
      <c r="D229" s="1">
        <v>24.48</v>
      </c>
      <c r="E229" s="2">
        <v>5.7</v>
      </c>
      <c r="F229" s="2">
        <v>139.54</v>
      </c>
      <c r="G229" t="s">
        <v>670</v>
      </c>
      <c r="H229" t="s">
        <v>670</v>
      </c>
    </row>
    <row r="230" spans="1:8">
      <c r="A230" t="s">
        <v>672</v>
      </c>
      <c r="B230" t="s">
        <v>673</v>
      </c>
      <c r="C230" t="s">
        <v>674</v>
      </c>
      <c r="D230" s="1">
        <v>20.66</v>
      </c>
      <c r="E230" s="2">
        <v>5.45</v>
      </c>
      <c r="F230" s="2">
        <v>112.6</v>
      </c>
      <c r="G230" t="s">
        <v>670</v>
      </c>
      <c r="H230" t="s">
        <v>670</v>
      </c>
    </row>
    <row r="231" spans="1:8">
      <c r="A231" t="s">
        <v>675</v>
      </c>
      <c r="B231" t="s">
        <v>676</v>
      </c>
      <c r="C231" t="s">
        <v>677</v>
      </c>
      <c r="D231" s="1">
        <v>18.72</v>
      </c>
      <c r="E231" s="2">
        <v>9</v>
      </c>
      <c r="F231" s="2">
        <v>168.48</v>
      </c>
      <c r="G231" t="s">
        <v>143</v>
      </c>
      <c r="H231" t="s">
        <v>143</v>
      </c>
    </row>
    <row r="232" spans="1:8">
      <c r="A232" t="s">
        <v>678</v>
      </c>
      <c r="B232" t="s">
        <v>679</v>
      </c>
      <c r="C232" t="s">
        <v>680</v>
      </c>
      <c r="D232" s="1">
        <v>19.68</v>
      </c>
      <c r="E232" s="2">
        <v>4.55</v>
      </c>
      <c r="F232" s="2">
        <v>89.54</v>
      </c>
      <c r="G232" t="s">
        <v>681</v>
      </c>
      <c r="H232" t="s">
        <v>681</v>
      </c>
    </row>
    <row r="233" spans="1:8">
      <c r="A233" t="s">
        <v>682</v>
      </c>
      <c r="B233" t="s">
        <v>683</v>
      </c>
      <c r="C233" t="s">
        <v>684</v>
      </c>
      <c r="D233" s="1">
        <v>1</v>
      </c>
      <c r="E233" s="2">
        <v>35</v>
      </c>
      <c r="F233" s="2">
        <v>35</v>
      </c>
      <c r="G233" t="s">
        <v>685</v>
      </c>
      <c r="H233" t="s">
        <v>685</v>
      </c>
    </row>
    <row r="234" spans="1:8">
      <c r="A234" t="s">
        <v>686</v>
      </c>
      <c r="B234" t="s">
        <v>687</v>
      </c>
      <c r="C234" t="s">
        <v>688</v>
      </c>
      <c r="D234" s="1">
        <v>15.89</v>
      </c>
      <c r="E234" s="2">
        <v>4.95</v>
      </c>
      <c r="F234" s="2">
        <v>78.66</v>
      </c>
      <c r="G234" t="s">
        <v>276</v>
      </c>
      <c r="H234" t="s">
        <v>276</v>
      </c>
    </row>
    <row r="235" spans="1:8">
      <c r="A235" t="s">
        <v>689</v>
      </c>
      <c r="B235" t="s">
        <v>690</v>
      </c>
      <c r="C235" t="s">
        <v>691</v>
      </c>
      <c r="D235" s="1">
        <v>16.67</v>
      </c>
      <c r="E235" s="2">
        <v>3.7</v>
      </c>
      <c r="F235" s="2">
        <v>61.68</v>
      </c>
      <c r="G235" t="s">
        <v>681</v>
      </c>
      <c r="H235" t="s">
        <v>681</v>
      </c>
    </row>
    <row r="236" spans="1:8">
      <c r="A236" t="s">
        <v>692</v>
      </c>
      <c r="B236" t="s">
        <v>693</v>
      </c>
      <c r="C236" t="s">
        <v>694</v>
      </c>
      <c r="D236" s="1">
        <v>18.36</v>
      </c>
      <c r="E236" s="2">
        <v>4.95</v>
      </c>
      <c r="F236" s="2">
        <v>90.88</v>
      </c>
      <c r="G236" t="s">
        <v>146</v>
      </c>
      <c r="H236" t="s">
        <v>146</v>
      </c>
    </row>
    <row r="237" spans="1:8">
      <c r="A237" t="s">
        <v>695</v>
      </c>
      <c r="B237" t="s">
        <v>693</v>
      </c>
      <c r="C237" t="s">
        <v>696</v>
      </c>
      <c r="D237" s="1">
        <v>18.48</v>
      </c>
      <c r="E237" s="2">
        <v>5.15</v>
      </c>
      <c r="F237" s="2">
        <v>95.17</v>
      </c>
      <c r="G237" t="s">
        <v>625</v>
      </c>
      <c r="H237" t="s">
        <v>625</v>
      </c>
    </row>
    <row r="238" spans="1:8">
      <c r="A238" t="s">
        <v>697</v>
      </c>
      <c r="B238" t="s">
        <v>693</v>
      </c>
      <c r="C238" t="s">
        <v>696</v>
      </c>
      <c r="D238" s="1">
        <v>18.3</v>
      </c>
      <c r="E238" s="2">
        <v>5.15</v>
      </c>
      <c r="F238" s="2">
        <v>94.25</v>
      </c>
      <c r="G238" t="s">
        <v>698</v>
      </c>
      <c r="H238" t="s">
        <v>698</v>
      </c>
    </row>
    <row r="239" spans="1:8">
      <c r="A239" t="s">
        <v>699</v>
      </c>
      <c r="B239" t="s">
        <v>693</v>
      </c>
      <c r="C239" t="s">
        <v>700</v>
      </c>
      <c r="D239" s="1">
        <v>18.86</v>
      </c>
      <c r="E239" s="2">
        <v>5.15</v>
      </c>
      <c r="F239" s="2">
        <v>97.13</v>
      </c>
      <c r="G239" t="s">
        <v>524</v>
      </c>
      <c r="H239" t="s">
        <v>524</v>
      </c>
    </row>
    <row r="240" spans="1:8">
      <c r="A240" t="s">
        <v>701</v>
      </c>
      <c r="B240" t="s">
        <v>702</v>
      </c>
      <c r="C240" t="s">
        <v>703</v>
      </c>
      <c r="D240" s="1">
        <v>18.67</v>
      </c>
      <c r="E240" s="2">
        <v>4.4</v>
      </c>
      <c r="F240" s="2">
        <v>82.15</v>
      </c>
      <c r="G240" t="s">
        <v>292</v>
      </c>
      <c r="H240" t="s">
        <v>292</v>
      </c>
    </row>
    <row r="241" spans="1:8">
      <c r="A241" t="s">
        <v>704</v>
      </c>
      <c r="B241" t="s">
        <v>702</v>
      </c>
      <c r="C241" t="s">
        <v>705</v>
      </c>
      <c r="D241" s="1">
        <v>18.76</v>
      </c>
      <c r="E241" s="2">
        <v>5.45</v>
      </c>
      <c r="F241" s="2">
        <v>102.24</v>
      </c>
      <c r="G241" t="s">
        <v>292</v>
      </c>
      <c r="H241" t="s">
        <v>292</v>
      </c>
    </row>
    <row r="242" spans="1:8">
      <c r="A242" t="s">
        <v>706</v>
      </c>
      <c r="B242" t="s">
        <v>702</v>
      </c>
      <c r="C242" t="s">
        <v>707</v>
      </c>
      <c r="D242" s="1">
        <v>1</v>
      </c>
      <c r="E242" s="2">
        <v>50</v>
      </c>
      <c r="F242" s="2">
        <v>50</v>
      </c>
      <c r="G242" t="s">
        <v>708</v>
      </c>
      <c r="H242" t="s">
        <v>708</v>
      </c>
    </row>
    <row r="243" spans="1:8">
      <c r="A243" t="s">
        <v>709</v>
      </c>
      <c r="B243" t="s">
        <v>702</v>
      </c>
      <c r="C243" t="s">
        <v>710</v>
      </c>
      <c r="D243" s="1">
        <v>1</v>
      </c>
      <c r="E243" s="2">
        <v>100</v>
      </c>
      <c r="F243" s="2">
        <v>100</v>
      </c>
      <c r="G243" t="s">
        <v>711</v>
      </c>
      <c r="H243" t="s">
        <v>711</v>
      </c>
    </row>
    <row r="244" spans="1:8">
      <c r="A244" t="s">
        <v>712</v>
      </c>
      <c r="B244" t="s">
        <v>702</v>
      </c>
      <c r="C244" t="s">
        <v>713</v>
      </c>
      <c r="D244" s="1">
        <v>18.89</v>
      </c>
      <c r="E244" s="2">
        <v>7.55</v>
      </c>
      <c r="F244" s="2">
        <v>142.62</v>
      </c>
      <c r="G244" t="s">
        <v>681</v>
      </c>
      <c r="H244" t="s">
        <v>681</v>
      </c>
    </row>
    <row r="245" spans="1:8">
      <c r="A245" t="s">
        <v>714</v>
      </c>
      <c r="B245" t="s">
        <v>715</v>
      </c>
      <c r="C245" t="s">
        <v>716</v>
      </c>
      <c r="D245" s="1">
        <v>24.72</v>
      </c>
      <c r="E245" s="2">
        <v>6.45</v>
      </c>
      <c r="F245" s="2">
        <v>159.44</v>
      </c>
      <c r="G245" t="s">
        <v>304</v>
      </c>
      <c r="H245" t="s">
        <v>304</v>
      </c>
    </row>
    <row r="246" spans="1:8">
      <c r="A246" t="s">
        <v>717</v>
      </c>
      <c r="B246" t="s">
        <v>718</v>
      </c>
      <c r="C246" t="s">
        <v>719</v>
      </c>
      <c r="D246" s="1">
        <v>19.55</v>
      </c>
      <c r="E246" s="2">
        <v>5.15</v>
      </c>
      <c r="F246" s="2">
        <v>100.68</v>
      </c>
      <c r="G246" t="s">
        <v>720</v>
      </c>
      <c r="H246" t="s">
        <v>720</v>
      </c>
    </row>
    <row r="247" spans="1:8">
      <c r="A247" t="s">
        <v>721</v>
      </c>
      <c r="B247" t="s">
        <v>718</v>
      </c>
      <c r="C247" t="s">
        <v>722</v>
      </c>
      <c r="D247" s="1">
        <v>19.44</v>
      </c>
      <c r="E247" s="2">
        <v>6.2</v>
      </c>
      <c r="F247" s="2">
        <v>120.53</v>
      </c>
      <c r="G247" t="s">
        <v>720</v>
      </c>
      <c r="H247" t="s">
        <v>720</v>
      </c>
    </row>
    <row r="248" spans="1:8">
      <c r="A248" t="s">
        <v>723</v>
      </c>
      <c r="B248" t="s">
        <v>724</v>
      </c>
      <c r="C248" t="s">
        <v>725</v>
      </c>
      <c r="D248" s="1">
        <v>17.26</v>
      </c>
      <c r="E248" s="2">
        <v>4.95</v>
      </c>
      <c r="F248" s="2">
        <v>85.44</v>
      </c>
      <c r="G248" t="s">
        <v>171</v>
      </c>
      <c r="H248" t="s">
        <v>171</v>
      </c>
    </row>
    <row r="249" spans="1:8">
      <c r="A249" t="s">
        <v>726</v>
      </c>
      <c r="B249" t="s">
        <v>727</v>
      </c>
      <c r="C249" t="s">
        <v>728</v>
      </c>
      <c r="D249" s="1">
        <v>17.08</v>
      </c>
      <c r="E249" s="2">
        <v>4.9</v>
      </c>
      <c r="F249" s="2">
        <v>83.69</v>
      </c>
      <c r="G249" t="s">
        <v>524</v>
      </c>
      <c r="H249" t="s">
        <v>524</v>
      </c>
    </row>
    <row r="250" spans="1:8">
      <c r="A250" t="s">
        <v>729</v>
      </c>
      <c r="B250" t="s">
        <v>727</v>
      </c>
      <c r="C250" t="s">
        <v>730</v>
      </c>
      <c r="D250" s="1">
        <v>16.79</v>
      </c>
      <c r="E250" s="2">
        <v>3.7</v>
      </c>
      <c r="F250" s="2">
        <v>62.12</v>
      </c>
      <c r="G250" t="s">
        <v>374</v>
      </c>
      <c r="H250" t="s">
        <v>374</v>
      </c>
    </row>
    <row r="251" spans="1:8">
      <c r="A251" t="s">
        <v>731</v>
      </c>
      <c r="B251" t="s">
        <v>732</v>
      </c>
      <c r="C251" t="s">
        <v>733</v>
      </c>
      <c r="D251" s="1">
        <v>14.81</v>
      </c>
      <c r="E251" s="2">
        <v>5.7</v>
      </c>
      <c r="F251" s="2">
        <v>84.42</v>
      </c>
      <c r="G251" t="s">
        <v>374</v>
      </c>
      <c r="H251" t="s">
        <v>374</v>
      </c>
    </row>
    <row r="252" spans="1:8">
      <c r="A252" t="s">
        <v>734</v>
      </c>
      <c r="B252" t="s">
        <v>90</v>
      </c>
      <c r="C252" t="s">
        <v>735</v>
      </c>
      <c r="D252" s="1">
        <v>15.76</v>
      </c>
      <c r="E252" s="2">
        <v>5.95</v>
      </c>
      <c r="F252" s="2">
        <v>93.77</v>
      </c>
      <c r="G252" t="s">
        <v>374</v>
      </c>
      <c r="H252" t="s">
        <v>374</v>
      </c>
    </row>
    <row r="253" spans="1:8">
      <c r="A253" t="s">
        <v>736</v>
      </c>
      <c r="B253" t="s">
        <v>90</v>
      </c>
      <c r="C253" t="s">
        <v>737</v>
      </c>
      <c r="D253" s="1">
        <v>16</v>
      </c>
      <c r="E253" s="2">
        <v>3.5</v>
      </c>
      <c r="F253" s="2">
        <v>56</v>
      </c>
      <c r="G253" t="s">
        <v>738</v>
      </c>
      <c r="H253" t="s">
        <v>738</v>
      </c>
    </row>
    <row r="254" spans="1:8">
      <c r="A254" t="s">
        <v>739</v>
      </c>
      <c r="B254" t="s">
        <v>90</v>
      </c>
      <c r="C254" t="s">
        <v>740</v>
      </c>
      <c r="D254" s="1">
        <v>15.85</v>
      </c>
      <c r="E254" s="2">
        <v>4.4</v>
      </c>
      <c r="F254" s="2">
        <v>69.74</v>
      </c>
      <c r="G254" t="s">
        <v>681</v>
      </c>
      <c r="H254" t="s">
        <v>681</v>
      </c>
    </row>
    <row r="255" spans="1:8">
      <c r="A255" t="s">
        <v>741</v>
      </c>
      <c r="B255" t="s">
        <v>90</v>
      </c>
      <c r="C255" t="s">
        <v>742</v>
      </c>
      <c r="D255" s="1">
        <v>16.73</v>
      </c>
      <c r="E255" s="2">
        <v>8.5</v>
      </c>
      <c r="F255" s="2">
        <v>142.21</v>
      </c>
      <c r="G255" t="s">
        <v>608</v>
      </c>
      <c r="H255" t="s">
        <v>608</v>
      </c>
    </row>
    <row r="256" spans="1:8">
      <c r="A256" t="s">
        <v>743</v>
      </c>
      <c r="B256" t="s">
        <v>90</v>
      </c>
      <c r="C256" t="s">
        <v>744</v>
      </c>
      <c r="D256" s="1">
        <v>16.81</v>
      </c>
      <c r="E256" s="2">
        <v>5.7</v>
      </c>
      <c r="F256" s="2">
        <v>95.82</v>
      </c>
      <c r="G256" t="s">
        <v>608</v>
      </c>
      <c r="H256" t="s">
        <v>608</v>
      </c>
    </row>
    <row r="257" spans="1:8">
      <c r="A257" t="s">
        <v>745</v>
      </c>
      <c r="B257" t="s">
        <v>746</v>
      </c>
      <c r="C257" t="s">
        <v>747</v>
      </c>
      <c r="D257" s="1">
        <v>14.42</v>
      </c>
      <c r="E257" s="2">
        <v>4.2</v>
      </c>
      <c r="F257" s="2">
        <v>60.56</v>
      </c>
      <c r="G257" t="s">
        <v>748</v>
      </c>
      <c r="H257" t="s">
        <v>748</v>
      </c>
    </row>
    <row r="258" spans="1:8">
      <c r="A258" t="s">
        <v>749</v>
      </c>
      <c r="B258" t="s">
        <v>750</v>
      </c>
      <c r="C258" t="s">
        <v>751</v>
      </c>
      <c r="D258" s="1">
        <v>18.64</v>
      </c>
      <c r="E258" s="2">
        <v>3.5</v>
      </c>
      <c r="F258" s="2">
        <v>65.24</v>
      </c>
      <c r="G258" t="s">
        <v>323</v>
      </c>
      <c r="H258" t="s">
        <v>323</v>
      </c>
    </row>
    <row r="259" spans="1:8">
      <c r="A259" t="s">
        <v>752</v>
      </c>
      <c r="B259" t="s">
        <v>750</v>
      </c>
      <c r="C259" t="s">
        <v>751</v>
      </c>
      <c r="D259" s="1">
        <v>18.7</v>
      </c>
      <c r="E259" s="2">
        <v>3.5</v>
      </c>
      <c r="F259" s="2">
        <v>65.45</v>
      </c>
      <c r="G259" t="s">
        <v>748</v>
      </c>
      <c r="H259" t="s">
        <v>748</v>
      </c>
    </row>
    <row r="260" spans="1:8">
      <c r="A260" t="s">
        <v>753</v>
      </c>
      <c r="B260" t="s">
        <v>750</v>
      </c>
      <c r="C260" t="s">
        <v>403</v>
      </c>
      <c r="D260" s="1">
        <v>18.82</v>
      </c>
      <c r="E260" s="2">
        <v>3.35</v>
      </c>
      <c r="F260" s="2">
        <v>63.05</v>
      </c>
      <c r="G260" t="s">
        <v>754</v>
      </c>
      <c r="H260" t="s">
        <v>754</v>
      </c>
    </row>
    <row r="261" spans="1:8">
      <c r="A261" t="s">
        <v>755</v>
      </c>
      <c r="B261" t="s">
        <v>750</v>
      </c>
      <c r="C261" t="s">
        <v>756</v>
      </c>
      <c r="D261" s="1">
        <v>18.63</v>
      </c>
      <c r="E261" s="2">
        <v>6.4</v>
      </c>
      <c r="F261" s="2">
        <v>119.23</v>
      </c>
      <c r="G261" t="s">
        <v>594</v>
      </c>
      <c r="H261" t="s">
        <v>594</v>
      </c>
    </row>
    <row r="262" spans="1:8">
      <c r="A262" t="s">
        <v>757</v>
      </c>
      <c r="B262" t="s">
        <v>758</v>
      </c>
      <c r="C262" t="s">
        <v>759</v>
      </c>
      <c r="D262" s="1">
        <v>17.64</v>
      </c>
      <c r="E262" s="2">
        <v>5.15</v>
      </c>
      <c r="F262" s="2">
        <v>90.85</v>
      </c>
      <c r="G262" t="s">
        <v>754</v>
      </c>
      <c r="H262" t="s">
        <v>754</v>
      </c>
    </row>
    <row r="263" spans="1:8">
      <c r="A263" t="s">
        <v>760</v>
      </c>
      <c r="B263" t="s">
        <v>758</v>
      </c>
      <c r="C263" t="s">
        <v>761</v>
      </c>
      <c r="D263" s="1">
        <v>1</v>
      </c>
      <c r="E263" s="2">
        <v>45</v>
      </c>
      <c r="F263" s="2">
        <v>45</v>
      </c>
      <c r="G263" t="s">
        <v>171</v>
      </c>
      <c r="H263" t="s">
        <v>171</v>
      </c>
    </row>
    <row r="264" spans="1:8">
      <c r="A264" t="s">
        <v>762</v>
      </c>
      <c r="B264" t="s">
        <v>758</v>
      </c>
      <c r="C264" t="s">
        <v>763</v>
      </c>
      <c r="D264" s="1">
        <v>17.83</v>
      </c>
      <c r="E264" s="2">
        <v>5.15</v>
      </c>
      <c r="F264" s="2">
        <v>91.82</v>
      </c>
      <c r="G264" t="s">
        <v>458</v>
      </c>
      <c r="H264" t="s">
        <v>458</v>
      </c>
    </row>
    <row r="265" spans="1:8">
      <c r="A265" t="s">
        <v>764</v>
      </c>
      <c r="B265" t="s">
        <v>758</v>
      </c>
      <c r="C265" t="s">
        <v>765</v>
      </c>
      <c r="D265" s="1">
        <v>17.83</v>
      </c>
      <c r="E265" s="2">
        <v>4.4</v>
      </c>
      <c r="F265" s="2">
        <v>78.45</v>
      </c>
      <c r="G265" t="s">
        <v>441</v>
      </c>
      <c r="H265" t="s">
        <v>441</v>
      </c>
    </row>
    <row r="266" spans="1:8">
      <c r="A266" t="s">
        <v>766</v>
      </c>
      <c r="B266" t="s">
        <v>767</v>
      </c>
      <c r="C266" t="s">
        <v>768</v>
      </c>
      <c r="D266" s="1">
        <v>13.82</v>
      </c>
      <c r="E266" s="2">
        <v>4.7</v>
      </c>
      <c r="F266" s="2">
        <v>64.95</v>
      </c>
      <c r="G266" t="s">
        <v>619</v>
      </c>
      <c r="H266" t="s">
        <v>619</v>
      </c>
    </row>
    <row r="267" spans="1:8">
      <c r="A267" t="s">
        <v>769</v>
      </c>
      <c r="B267" t="s">
        <v>767</v>
      </c>
      <c r="C267" t="s">
        <v>770</v>
      </c>
      <c r="D267" s="1">
        <v>13.02</v>
      </c>
      <c r="E267" s="2">
        <v>7.25</v>
      </c>
      <c r="F267" s="2">
        <v>94.4</v>
      </c>
      <c r="G267" t="s">
        <v>771</v>
      </c>
      <c r="H267" t="s">
        <v>771</v>
      </c>
    </row>
    <row r="268" spans="1:8">
      <c r="A268" t="s">
        <v>772</v>
      </c>
      <c r="B268" t="s">
        <v>767</v>
      </c>
      <c r="C268" t="s">
        <v>773</v>
      </c>
      <c r="D268" s="1">
        <v>13.05</v>
      </c>
      <c r="E268" s="2">
        <v>6.95</v>
      </c>
      <c r="F268" s="2">
        <v>90.7</v>
      </c>
      <c r="G268" t="s">
        <v>771</v>
      </c>
      <c r="H268" t="s">
        <v>771</v>
      </c>
    </row>
    <row r="269" spans="1:8">
      <c r="A269" t="s">
        <v>774</v>
      </c>
      <c r="B269" t="s">
        <v>767</v>
      </c>
      <c r="C269" t="s">
        <v>775</v>
      </c>
      <c r="D269" s="1">
        <v>13.08</v>
      </c>
      <c r="E269" s="2">
        <v>3.7</v>
      </c>
      <c r="F269" s="2">
        <v>48.4</v>
      </c>
      <c r="G269" t="s">
        <v>771</v>
      </c>
      <c r="H269" t="s">
        <v>771</v>
      </c>
    </row>
    <row r="270" spans="1:8">
      <c r="A270" t="s">
        <v>776</v>
      </c>
      <c r="B270" t="s">
        <v>767</v>
      </c>
      <c r="C270" t="s">
        <v>777</v>
      </c>
      <c r="D270" s="1">
        <v>13.06</v>
      </c>
      <c r="E270" s="2">
        <v>5.45</v>
      </c>
      <c r="F270" s="2">
        <v>71.18</v>
      </c>
      <c r="G270" t="s">
        <v>771</v>
      </c>
      <c r="H270" t="s">
        <v>771</v>
      </c>
    </row>
    <row r="271" spans="1:8">
      <c r="A271" t="s">
        <v>778</v>
      </c>
      <c r="B271" t="s">
        <v>767</v>
      </c>
      <c r="C271" t="s">
        <v>779</v>
      </c>
      <c r="D271" s="1">
        <v>14.46</v>
      </c>
      <c r="E271" s="2">
        <v>5.7</v>
      </c>
      <c r="F271" s="2">
        <v>82.42</v>
      </c>
      <c r="G271" t="s">
        <v>171</v>
      </c>
      <c r="H271" t="s">
        <v>171</v>
      </c>
    </row>
    <row r="272" spans="1:8">
      <c r="A272" t="s">
        <v>780</v>
      </c>
      <c r="B272" t="s">
        <v>781</v>
      </c>
      <c r="C272" t="s">
        <v>782</v>
      </c>
      <c r="D272" s="1">
        <v>15.14</v>
      </c>
      <c r="E272" s="2">
        <v>7.75</v>
      </c>
      <c r="F272" s="2">
        <v>117.34</v>
      </c>
      <c r="G272" t="s">
        <v>754</v>
      </c>
      <c r="H272" t="s">
        <v>754</v>
      </c>
    </row>
    <row r="273" spans="1:8">
      <c r="A273" t="s">
        <v>783</v>
      </c>
      <c r="B273" t="s">
        <v>784</v>
      </c>
      <c r="C273" t="s">
        <v>785</v>
      </c>
      <c r="D273" s="1">
        <v>16.9</v>
      </c>
      <c r="E273" s="2">
        <v>5.15</v>
      </c>
      <c r="F273" s="2">
        <v>87.04</v>
      </c>
      <c r="G273" t="s">
        <v>323</v>
      </c>
      <c r="H273" t="s">
        <v>323</v>
      </c>
    </row>
    <row r="274" spans="1:8">
      <c r="A274" t="s">
        <v>786</v>
      </c>
      <c r="B274" t="s">
        <v>787</v>
      </c>
      <c r="C274" t="s">
        <v>788</v>
      </c>
      <c r="D274" s="1">
        <v>17.35</v>
      </c>
      <c r="E274" s="2">
        <v>5.15</v>
      </c>
      <c r="F274" s="2">
        <v>89.35</v>
      </c>
      <c r="G274" t="s">
        <v>349</v>
      </c>
      <c r="H274" t="s">
        <v>349</v>
      </c>
    </row>
    <row r="275" spans="1:8">
      <c r="A275" t="s">
        <v>789</v>
      </c>
      <c r="B275" t="s">
        <v>102</v>
      </c>
      <c r="C275" t="s">
        <v>790</v>
      </c>
      <c r="D275" s="1">
        <v>20.6</v>
      </c>
      <c r="E275" s="2">
        <v>3.1</v>
      </c>
      <c r="F275" s="2">
        <v>63.86</v>
      </c>
      <c r="G275" t="s">
        <v>791</v>
      </c>
      <c r="H275" t="s">
        <v>791</v>
      </c>
    </row>
    <row r="276" spans="1:8">
      <c r="A276" t="s">
        <v>792</v>
      </c>
      <c r="B276" t="s">
        <v>102</v>
      </c>
      <c r="C276" t="s">
        <v>793</v>
      </c>
      <c r="D276" s="1">
        <v>19.52</v>
      </c>
      <c r="E276" s="2">
        <v>5.45</v>
      </c>
      <c r="F276" s="2">
        <v>106.38</v>
      </c>
      <c r="G276" t="s">
        <v>698</v>
      </c>
      <c r="H276" t="s">
        <v>698</v>
      </c>
    </row>
    <row r="277" spans="1:8">
      <c r="A277" t="s">
        <v>794</v>
      </c>
      <c r="B277" t="s">
        <v>102</v>
      </c>
      <c r="C277" t="s">
        <v>480</v>
      </c>
      <c r="D277" s="1">
        <v>1</v>
      </c>
      <c r="E277" s="2">
        <v>325</v>
      </c>
      <c r="F277" s="2">
        <v>325</v>
      </c>
      <c r="G277" t="s">
        <v>252</v>
      </c>
      <c r="H277" t="s">
        <v>252</v>
      </c>
    </row>
    <row r="278" spans="1:8">
      <c r="A278" t="s">
        <v>795</v>
      </c>
      <c r="B278" t="s">
        <v>102</v>
      </c>
      <c r="C278" t="s">
        <v>168</v>
      </c>
      <c r="D278" s="1">
        <v>19.71</v>
      </c>
      <c r="E278" s="2">
        <v>4.7</v>
      </c>
      <c r="F278" s="2">
        <v>92.64</v>
      </c>
      <c r="G278" t="s">
        <v>136</v>
      </c>
      <c r="H278" t="s">
        <v>136</v>
      </c>
    </row>
    <row r="279" spans="1:8">
      <c r="A279" t="s">
        <v>796</v>
      </c>
      <c r="B279" t="s">
        <v>797</v>
      </c>
      <c r="C279" t="s">
        <v>480</v>
      </c>
      <c r="D279" s="1">
        <v>1</v>
      </c>
      <c r="E279" s="2">
        <v>520</v>
      </c>
      <c r="F279" s="2">
        <v>520</v>
      </c>
      <c r="G279" t="s">
        <v>252</v>
      </c>
      <c r="H279" t="s">
        <v>252</v>
      </c>
    </row>
    <row r="280" spans="1:8">
      <c r="A280" t="s">
        <v>798</v>
      </c>
      <c r="B280" t="s">
        <v>797</v>
      </c>
      <c r="C280" t="s">
        <v>480</v>
      </c>
      <c r="D280" s="1">
        <v>1</v>
      </c>
      <c r="E280" s="2">
        <v>325</v>
      </c>
      <c r="F280" s="2">
        <v>325</v>
      </c>
      <c r="G280" t="s">
        <v>252</v>
      </c>
      <c r="H280" t="s">
        <v>252</v>
      </c>
    </row>
    <row r="281" spans="1:8">
      <c r="A281" t="s">
        <v>799</v>
      </c>
      <c r="B281" t="s">
        <v>797</v>
      </c>
      <c r="C281" t="s">
        <v>800</v>
      </c>
      <c r="D281" s="1">
        <v>17.69</v>
      </c>
      <c r="E281" s="2">
        <v>5.2</v>
      </c>
      <c r="F281" s="2">
        <v>91.99</v>
      </c>
      <c r="G281" t="s">
        <v>136</v>
      </c>
      <c r="H281" t="s">
        <v>136</v>
      </c>
    </row>
    <row r="282" spans="1:8">
      <c r="A282" t="s">
        <v>801</v>
      </c>
      <c r="B282" t="s">
        <v>106</v>
      </c>
      <c r="C282" t="s">
        <v>802</v>
      </c>
      <c r="D282" s="1">
        <v>17.38</v>
      </c>
      <c r="E282" s="2">
        <v>3.95</v>
      </c>
      <c r="F282" s="2">
        <v>68.65</v>
      </c>
      <c r="G282" t="s">
        <v>640</v>
      </c>
      <c r="H282" t="s">
        <v>640</v>
      </c>
    </row>
    <row r="283" spans="1:8">
      <c r="A283" t="s">
        <v>803</v>
      </c>
      <c r="B283" t="s">
        <v>106</v>
      </c>
      <c r="C283" t="s">
        <v>480</v>
      </c>
      <c r="D283" s="1">
        <v>1</v>
      </c>
      <c r="E283" s="2">
        <v>585</v>
      </c>
      <c r="F283" s="2">
        <v>585</v>
      </c>
      <c r="G283" t="s">
        <v>252</v>
      </c>
      <c r="H283" t="s">
        <v>252</v>
      </c>
    </row>
    <row r="284" spans="1:8">
      <c r="A284" t="s">
        <v>804</v>
      </c>
      <c r="B284" t="s">
        <v>805</v>
      </c>
      <c r="C284" t="s">
        <v>806</v>
      </c>
      <c r="D284" s="1">
        <v>17.85</v>
      </c>
      <c r="E284" s="2">
        <v>5.95</v>
      </c>
      <c r="F284" s="2">
        <v>106.21</v>
      </c>
      <c r="G284" t="s">
        <v>807</v>
      </c>
      <c r="H284" t="s">
        <v>807</v>
      </c>
    </row>
    <row r="285" spans="1:8">
      <c r="A285" t="s">
        <v>808</v>
      </c>
      <c r="B285" t="s">
        <v>805</v>
      </c>
      <c r="C285" t="s">
        <v>809</v>
      </c>
      <c r="D285" s="1">
        <v>20.53</v>
      </c>
      <c r="E285" s="2">
        <v>3.5</v>
      </c>
      <c r="F285" s="2">
        <v>71.86</v>
      </c>
      <c r="G285" t="s">
        <v>281</v>
      </c>
      <c r="H285" t="s">
        <v>282</v>
      </c>
    </row>
    <row r="286" spans="1:8">
      <c r="A286" t="s">
        <v>810</v>
      </c>
      <c r="B286" t="s">
        <v>805</v>
      </c>
      <c r="C286" t="s">
        <v>811</v>
      </c>
      <c r="D286" s="1">
        <v>20.28</v>
      </c>
      <c r="E286" s="2">
        <v>3.25</v>
      </c>
      <c r="F286" s="2">
        <v>65.91</v>
      </c>
      <c r="G286" t="s">
        <v>812</v>
      </c>
      <c r="H286" t="s">
        <v>812</v>
      </c>
    </row>
    <row r="287" spans="1:8">
      <c r="A287" t="s">
        <v>813</v>
      </c>
      <c r="B287" t="s">
        <v>805</v>
      </c>
      <c r="C287" t="s">
        <v>814</v>
      </c>
      <c r="D287" s="1">
        <v>19.57</v>
      </c>
      <c r="E287" s="2">
        <v>3.95</v>
      </c>
      <c r="F287" s="2">
        <v>77.3</v>
      </c>
      <c r="G287" t="s">
        <v>427</v>
      </c>
      <c r="H287" t="s">
        <v>427</v>
      </c>
    </row>
    <row r="288" spans="1:8">
      <c r="A288" t="s">
        <v>815</v>
      </c>
      <c r="B288" t="s">
        <v>111</v>
      </c>
      <c r="C288" t="s">
        <v>816</v>
      </c>
      <c r="D288" s="1">
        <v>20.32</v>
      </c>
      <c r="E288" s="2">
        <v>6.4</v>
      </c>
      <c r="F288" s="2">
        <v>130.05</v>
      </c>
      <c r="G288" t="s">
        <v>458</v>
      </c>
      <c r="H288" t="s">
        <v>458</v>
      </c>
    </row>
    <row r="289" spans="1:8">
      <c r="A289" t="s">
        <v>817</v>
      </c>
      <c r="B289" t="s">
        <v>111</v>
      </c>
      <c r="C289" t="s">
        <v>818</v>
      </c>
      <c r="D289" s="1">
        <v>18.44</v>
      </c>
      <c r="E289" s="2">
        <v>5.95</v>
      </c>
      <c r="F289" s="2">
        <v>109.72</v>
      </c>
      <c r="G289" t="s">
        <v>430</v>
      </c>
      <c r="H289" t="s">
        <v>430</v>
      </c>
    </row>
    <row r="290" spans="1:8">
      <c r="A290" t="s">
        <v>819</v>
      </c>
      <c r="B290" t="s">
        <v>820</v>
      </c>
      <c r="C290" t="s">
        <v>821</v>
      </c>
      <c r="D290" s="1">
        <v>18.82</v>
      </c>
      <c r="E290" s="2">
        <v>5.45</v>
      </c>
      <c r="F290" s="2">
        <v>102.57</v>
      </c>
      <c r="G290" t="s">
        <v>451</v>
      </c>
      <c r="H290" t="s">
        <v>451</v>
      </c>
    </row>
    <row r="291" spans="1:8">
      <c r="A291" t="s">
        <v>822</v>
      </c>
      <c r="B291" t="s">
        <v>820</v>
      </c>
      <c r="C291" t="s">
        <v>653</v>
      </c>
      <c r="D291" s="1">
        <v>16.51</v>
      </c>
      <c r="E291" s="2">
        <v>5.7</v>
      </c>
      <c r="F291" s="2">
        <v>94.11</v>
      </c>
      <c r="G291" t="s">
        <v>524</v>
      </c>
      <c r="H291" t="s">
        <v>524</v>
      </c>
    </row>
    <row r="292" spans="1:8">
      <c r="A292" t="s">
        <v>823</v>
      </c>
      <c r="B292" t="s">
        <v>820</v>
      </c>
      <c r="C292" t="s">
        <v>824</v>
      </c>
      <c r="D292" s="1">
        <v>17.49</v>
      </c>
      <c r="E292" s="2">
        <v>3.7</v>
      </c>
      <c r="F292" s="2">
        <v>64.71</v>
      </c>
      <c r="G292" t="s">
        <v>825</v>
      </c>
      <c r="H292" t="s">
        <v>825</v>
      </c>
    </row>
    <row r="293" spans="1:8">
      <c r="A293" t="s">
        <v>826</v>
      </c>
      <c r="B293" t="s">
        <v>820</v>
      </c>
      <c r="C293" t="s">
        <v>827</v>
      </c>
      <c r="D293" s="1">
        <v>17.44</v>
      </c>
      <c r="E293" s="2">
        <v>5.7</v>
      </c>
      <c r="F293" s="2">
        <v>99.41</v>
      </c>
      <c r="G293" t="s">
        <v>301</v>
      </c>
      <c r="H293" t="s">
        <v>301</v>
      </c>
    </row>
    <row r="294" spans="1:8">
      <c r="A294" t="s">
        <v>828</v>
      </c>
      <c r="B294" t="s">
        <v>829</v>
      </c>
      <c r="C294" t="s">
        <v>830</v>
      </c>
      <c r="D294" s="1">
        <v>21.15</v>
      </c>
      <c r="E294" s="2">
        <v>4.2</v>
      </c>
      <c r="F294" s="2">
        <v>88.83</v>
      </c>
      <c r="G294" t="s">
        <v>825</v>
      </c>
      <c r="H294" t="s">
        <v>825</v>
      </c>
    </row>
    <row r="295" spans="1:8">
      <c r="A295" t="s">
        <v>831</v>
      </c>
      <c r="B295" t="s">
        <v>832</v>
      </c>
      <c r="C295" t="s">
        <v>790</v>
      </c>
      <c r="D295" s="1">
        <v>22.4</v>
      </c>
      <c r="E295" s="2">
        <v>3.1</v>
      </c>
      <c r="F295" s="2">
        <v>69.44</v>
      </c>
      <c r="G295" t="s">
        <v>149</v>
      </c>
      <c r="H295" t="s">
        <v>149</v>
      </c>
    </row>
    <row r="296" spans="1:8">
      <c r="A296" t="s">
        <v>833</v>
      </c>
      <c r="B296" t="s">
        <v>832</v>
      </c>
      <c r="C296" t="s">
        <v>834</v>
      </c>
      <c r="D296" s="1">
        <v>20.44</v>
      </c>
      <c r="E296" s="2">
        <v>3.45</v>
      </c>
      <c r="F296" s="2">
        <v>70.52</v>
      </c>
      <c r="G296" t="s">
        <v>438</v>
      </c>
      <c r="H296" t="s">
        <v>438</v>
      </c>
    </row>
    <row r="297" spans="1:8">
      <c r="A297" t="s">
        <v>835</v>
      </c>
      <c r="B297" t="s">
        <v>832</v>
      </c>
      <c r="C297" t="s">
        <v>836</v>
      </c>
      <c r="D297" s="1">
        <v>19.41</v>
      </c>
      <c r="E297" s="2">
        <v>3.95</v>
      </c>
      <c r="F297" s="2">
        <v>76.67</v>
      </c>
      <c r="G297" t="s">
        <v>837</v>
      </c>
      <c r="H297" t="s">
        <v>837</v>
      </c>
    </row>
    <row r="298" spans="1:8">
      <c r="A298" t="s">
        <v>838</v>
      </c>
      <c r="B298" t="s">
        <v>832</v>
      </c>
      <c r="C298" t="s">
        <v>839</v>
      </c>
      <c r="D298" s="1">
        <v>1</v>
      </c>
      <c r="E298" s="2">
        <v>125</v>
      </c>
      <c r="F298" s="2">
        <v>125</v>
      </c>
      <c r="G298" t="s">
        <v>643</v>
      </c>
      <c r="H298" t="s">
        <v>643</v>
      </c>
    </row>
    <row r="299" spans="1:8">
      <c r="A299" t="s">
        <v>840</v>
      </c>
      <c r="B299" t="s">
        <v>841</v>
      </c>
      <c r="C299" t="s">
        <v>842</v>
      </c>
      <c r="D299" s="1">
        <v>18.78</v>
      </c>
      <c r="E299" s="2">
        <v>5.7</v>
      </c>
      <c r="F299" s="2">
        <v>107.05</v>
      </c>
      <c r="G299" t="s">
        <v>524</v>
      </c>
      <c r="H299" t="s">
        <v>524</v>
      </c>
    </row>
    <row r="300" spans="1:8">
      <c r="A300" t="s">
        <v>843</v>
      </c>
      <c r="B300" t="s">
        <v>118</v>
      </c>
      <c r="C300" t="s">
        <v>844</v>
      </c>
      <c r="D300" s="1">
        <v>19.44</v>
      </c>
      <c r="E300" s="2">
        <v>4.7</v>
      </c>
      <c r="F300" s="2">
        <v>91.37</v>
      </c>
      <c r="G300" t="s">
        <v>845</v>
      </c>
      <c r="H300" t="s">
        <v>845</v>
      </c>
    </row>
    <row r="301" spans="1:8">
      <c r="A301" t="s">
        <v>846</v>
      </c>
      <c r="B301" t="s">
        <v>118</v>
      </c>
      <c r="C301" t="s">
        <v>314</v>
      </c>
      <c r="D301" s="1">
        <v>22.53</v>
      </c>
      <c r="E301" s="2">
        <v>4.15</v>
      </c>
      <c r="F301" s="2">
        <v>93.5</v>
      </c>
      <c r="G301" t="s">
        <v>554</v>
      </c>
      <c r="H301" t="s">
        <v>554</v>
      </c>
    </row>
    <row r="302" spans="1:8">
      <c r="A302" t="s">
        <v>847</v>
      </c>
      <c r="B302" t="s">
        <v>118</v>
      </c>
      <c r="C302" t="s">
        <v>848</v>
      </c>
      <c r="D302" s="1">
        <v>19.85</v>
      </c>
      <c r="E302" s="2">
        <v>3.95</v>
      </c>
      <c r="F302" s="2">
        <v>78.41</v>
      </c>
      <c r="G302" t="s">
        <v>365</v>
      </c>
      <c r="H302" t="s">
        <v>365</v>
      </c>
    </row>
    <row r="303" spans="1:8">
      <c r="A303" t="s">
        <v>849</v>
      </c>
      <c r="B303" t="s">
        <v>118</v>
      </c>
      <c r="C303" t="s">
        <v>850</v>
      </c>
      <c r="D303" s="1">
        <v>20.35</v>
      </c>
      <c r="E303" s="2">
        <v>5.7</v>
      </c>
      <c r="F303" s="2">
        <v>116</v>
      </c>
      <c r="G303" t="s">
        <v>304</v>
      </c>
      <c r="H303" t="s">
        <v>304</v>
      </c>
    </row>
    <row r="304" spans="1:8">
      <c r="A304" t="s">
        <v>851</v>
      </c>
      <c r="B304" t="s">
        <v>118</v>
      </c>
      <c r="C304" t="s">
        <v>852</v>
      </c>
      <c r="D304" s="1">
        <v>20.73</v>
      </c>
      <c r="E304" s="2">
        <v>5.95</v>
      </c>
      <c r="F304" s="2">
        <v>123.34</v>
      </c>
      <c r="G304" t="s">
        <v>812</v>
      </c>
      <c r="H304" t="s">
        <v>812</v>
      </c>
    </row>
    <row r="305" spans="1:8">
      <c r="A305" t="s">
        <v>853</v>
      </c>
      <c r="B305" t="s">
        <v>854</v>
      </c>
      <c r="C305" t="s">
        <v>855</v>
      </c>
      <c r="D305" s="1">
        <v>20.62</v>
      </c>
      <c r="E305" s="2">
        <v>5.95</v>
      </c>
      <c r="F305" s="2">
        <v>122.69</v>
      </c>
      <c r="G305" t="s">
        <v>349</v>
      </c>
      <c r="H305" t="s">
        <v>349</v>
      </c>
    </row>
    <row r="306" spans="1:8">
      <c r="A306" t="s">
        <v>856</v>
      </c>
      <c r="B306" t="s">
        <v>854</v>
      </c>
      <c r="C306" t="s">
        <v>857</v>
      </c>
      <c r="D306" s="1">
        <v>20.61</v>
      </c>
      <c r="E306" s="2">
        <v>6.2</v>
      </c>
      <c r="F306" s="2">
        <v>127.78</v>
      </c>
      <c r="G306" t="s">
        <v>323</v>
      </c>
      <c r="H306" t="s">
        <v>323</v>
      </c>
    </row>
    <row r="307" spans="1:8">
      <c r="A307" t="s">
        <v>858</v>
      </c>
      <c r="B307" t="s">
        <v>854</v>
      </c>
      <c r="C307" t="s">
        <v>859</v>
      </c>
      <c r="D307" s="1">
        <v>20.59</v>
      </c>
      <c r="E307" s="2">
        <v>4.95</v>
      </c>
      <c r="F307" s="2">
        <v>101.92</v>
      </c>
      <c r="G307" t="s">
        <v>860</v>
      </c>
      <c r="H307" t="s">
        <v>860</v>
      </c>
    </row>
    <row r="308" spans="1:8">
      <c r="A308" t="s">
        <v>861</v>
      </c>
      <c r="B308" t="s">
        <v>854</v>
      </c>
      <c r="C308" t="s">
        <v>862</v>
      </c>
      <c r="D308" s="1">
        <v>20.61</v>
      </c>
      <c r="E308" s="2">
        <v>4.95</v>
      </c>
      <c r="F308" s="2">
        <v>102.02</v>
      </c>
      <c r="G308" t="s">
        <v>860</v>
      </c>
      <c r="H308" t="s">
        <v>860</v>
      </c>
    </row>
    <row r="309" spans="1:8">
      <c r="A309" t="s">
        <v>863</v>
      </c>
      <c r="B309" t="s">
        <v>864</v>
      </c>
      <c r="C309" t="s">
        <v>480</v>
      </c>
      <c r="D309" s="1">
        <v>1</v>
      </c>
      <c r="E309" s="2">
        <v>520</v>
      </c>
      <c r="F309" s="2">
        <v>520</v>
      </c>
      <c r="G309" t="s">
        <v>252</v>
      </c>
      <c r="H309" t="s">
        <v>252</v>
      </c>
    </row>
    <row r="310" spans="1:8">
      <c r="A310" t="s">
        <v>865</v>
      </c>
      <c r="B310" t="s">
        <v>866</v>
      </c>
      <c r="C310" t="s">
        <v>867</v>
      </c>
      <c r="D310" s="1">
        <v>1</v>
      </c>
      <c r="E310" s="2">
        <v>80</v>
      </c>
      <c r="F310" s="2">
        <v>80</v>
      </c>
      <c r="G310" t="s">
        <v>446</v>
      </c>
      <c r="H310" t="s">
        <v>446</v>
      </c>
    </row>
    <row r="311" spans="1:8">
      <c r="A311" t="s">
        <v>868</v>
      </c>
      <c r="B311" t="s">
        <v>866</v>
      </c>
      <c r="C311" t="s">
        <v>448</v>
      </c>
      <c r="D311" s="1">
        <v>23.07</v>
      </c>
      <c r="E311" s="2">
        <v>6.15</v>
      </c>
      <c r="F311" s="2">
        <v>141.88</v>
      </c>
      <c r="G311" t="s">
        <v>446</v>
      </c>
      <c r="H311" t="s">
        <v>446</v>
      </c>
    </row>
    <row r="312" spans="1:8">
      <c r="A312" t="s">
        <v>869</v>
      </c>
      <c r="B312" t="s">
        <v>866</v>
      </c>
      <c r="C312" t="s">
        <v>867</v>
      </c>
      <c r="D312" s="1">
        <v>1</v>
      </c>
      <c r="E312" s="2">
        <v>103.5</v>
      </c>
      <c r="F312" s="2">
        <v>103.5</v>
      </c>
      <c r="G312" t="s">
        <v>244</v>
      </c>
      <c r="H312" t="s">
        <v>244</v>
      </c>
    </row>
    <row r="313" spans="1:8">
      <c r="A313" t="s">
        <v>870</v>
      </c>
      <c r="B313" t="s">
        <v>866</v>
      </c>
      <c r="C313" t="s">
        <v>871</v>
      </c>
      <c r="D313" s="1">
        <v>1</v>
      </c>
      <c r="E313" s="2">
        <v>100</v>
      </c>
      <c r="F313" s="2">
        <v>100</v>
      </c>
      <c r="G313" t="s">
        <v>438</v>
      </c>
      <c r="H313" t="s">
        <v>438</v>
      </c>
    </row>
    <row r="314" spans="1:8">
      <c r="A314" t="s">
        <v>872</v>
      </c>
      <c r="B314" t="s">
        <v>866</v>
      </c>
      <c r="C314" t="s">
        <v>873</v>
      </c>
      <c r="D314" s="1">
        <v>1</v>
      </c>
      <c r="E314" s="2">
        <v>166</v>
      </c>
      <c r="F314" s="2">
        <v>166</v>
      </c>
      <c r="G314" t="s">
        <v>438</v>
      </c>
      <c r="H314" t="s">
        <v>438</v>
      </c>
    </row>
    <row r="315" spans="1:8">
      <c r="A315" t="s">
        <v>874</v>
      </c>
      <c r="B315" t="s">
        <v>866</v>
      </c>
      <c r="C315" t="s">
        <v>875</v>
      </c>
      <c r="D315" s="1">
        <v>18.7</v>
      </c>
      <c r="E315" s="2">
        <v>5.95</v>
      </c>
      <c r="F315" s="2">
        <v>111.27</v>
      </c>
      <c r="G315" t="s">
        <v>605</v>
      </c>
      <c r="H315" t="s">
        <v>605</v>
      </c>
    </row>
    <row r="316" spans="1:8">
      <c r="A316" t="s">
        <v>876</v>
      </c>
      <c r="B316" t="s">
        <v>877</v>
      </c>
      <c r="C316" t="s">
        <v>480</v>
      </c>
      <c r="D316" s="1">
        <v>1</v>
      </c>
      <c r="E316" s="2">
        <v>585</v>
      </c>
      <c r="F316" s="2">
        <v>585</v>
      </c>
      <c r="G316" t="s">
        <v>252</v>
      </c>
      <c r="H316" t="s">
        <v>252</v>
      </c>
    </row>
    <row r="317" spans="1:8">
      <c r="A317" t="s">
        <v>878</v>
      </c>
      <c r="B317" t="s">
        <v>877</v>
      </c>
      <c r="C317" t="s">
        <v>480</v>
      </c>
      <c r="D317" s="1">
        <v>8</v>
      </c>
      <c r="E317" s="2">
        <v>520</v>
      </c>
      <c r="F317" s="2">
        <v>4160</v>
      </c>
      <c r="G317" t="s">
        <v>252</v>
      </c>
      <c r="H317" t="s">
        <v>252</v>
      </c>
    </row>
    <row r="318" spans="1:8">
      <c r="A318" t="s">
        <v>879</v>
      </c>
      <c r="B318" t="s">
        <v>880</v>
      </c>
      <c r="C318" t="s">
        <v>881</v>
      </c>
      <c r="D318" s="1">
        <v>18.72</v>
      </c>
      <c r="E318" s="2">
        <v>4.55</v>
      </c>
      <c r="F318" s="2">
        <v>85.18</v>
      </c>
      <c r="G318" t="s">
        <v>394</v>
      </c>
      <c r="H318" t="s">
        <v>394</v>
      </c>
    </row>
    <row r="319" spans="1:8">
      <c r="A319" t="s">
        <v>882</v>
      </c>
      <c r="B319" t="s">
        <v>880</v>
      </c>
      <c r="C319" t="s">
        <v>883</v>
      </c>
      <c r="D319" s="1">
        <v>20.7</v>
      </c>
      <c r="E319" s="2">
        <v>4.15</v>
      </c>
      <c r="F319" s="2">
        <v>85.91</v>
      </c>
      <c r="G319" t="s">
        <v>884</v>
      </c>
      <c r="H319" t="s">
        <v>884</v>
      </c>
    </row>
    <row r="320" spans="1:8">
      <c r="A320" t="s">
        <v>885</v>
      </c>
      <c r="B320" t="s">
        <v>880</v>
      </c>
      <c r="C320" t="s">
        <v>886</v>
      </c>
      <c r="D320" s="1">
        <v>20.92</v>
      </c>
      <c r="E320" s="2">
        <v>4.7</v>
      </c>
      <c r="F320" s="2">
        <v>98.32</v>
      </c>
      <c r="G320" t="s">
        <v>887</v>
      </c>
      <c r="H320" t="s">
        <v>887</v>
      </c>
    </row>
    <row r="321" spans="1:8">
      <c r="A321" t="s">
        <v>888</v>
      </c>
      <c r="B321" t="s">
        <v>889</v>
      </c>
      <c r="C321" t="s">
        <v>890</v>
      </c>
      <c r="D321" s="1">
        <v>18.36</v>
      </c>
      <c r="E321" s="2">
        <v>4.2</v>
      </c>
      <c r="F321" s="2">
        <v>77.11</v>
      </c>
      <c r="G321" t="s">
        <v>146</v>
      </c>
      <c r="H321" t="s">
        <v>146</v>
      </c>
    </row>
    <row r="322" spans="1:8">
      <c r="A322" t="s">
        <v>891</v>
      </c>
      <c r="B322" t="s">
        <v>889</v>
      </c>
      <c r="C322" t="s">
        <v>892</v>
      </c>
      <c r="D322" s="1">
        <v>17.97</v>
      </c>
      <c r="E322" s="2">
        <v>3.85</v>
      </c>
      <c r="F322" s="2">
        <v>69.18</v>
      </c>
      <c r="G322" t="s">
        <v>884</v>
      </c>
      <c r="H322" t="s">
        <v>884</v>
      </c>
    </row>
    <row r="323" spans="1:8">
      <c r="A323" t="s">
        <v>893</v>
      </c>
      <c r="B323" t="s">
        <v>894</v>
      </c>
      <c r="C323" t="s">
        <v>895</v>
      </c>
      <c r="D323" s="1">
        <v>21.73</v>
      </c>
      <c r="E323" s="2">
        <v>6.15</v>
      </c>
      <c r="F323" s="2">
        <v>133.64</v>
      </c>
      <c r="G323" t="s">
        <v>136</v>
      </c>
      <c r="H323" t="s">
        <v>136</v>
      </c>
    </row>
    <row r="324" spans="1:8">
      <c r="A324" t="s">
        <v>896</v>
      </c>
      <c r="B324" t="s">
        <v>897</v>
      </c>
      <c r="C324" t="s">
        <v>198</v>
      </c>
      <c r="D324" s="1">
        <v>19.38</v>
      </c>
      <c r="E324" s="2">
        <v>5.15</v>
      </c>
      <c r="F324" s="2">
        <v>99.81</v>
      </c>
      <c r="G324" t="s">
        <v>825</v>
      </c>
      <c r="H324" t="s">
        <v>825</v>
      </c>
    </row>
    <row r="325" spans="1:8">
      <c r="A325" t="s">
        <v>898</v>
      </c>
      <c r="B325" t="s">
        <v>899</v>
      </c>
      <c r="C325" t="s">
        <v>900</v>
      </c>
      <c r="D325" s="1">
        <v>20.87</v>
      </c>
      <c r="E325" s="2">
        <v>4.7</v>
      </c>
      <c r="F325" s="2">
        <v>98.09</v>
      </c>
      <c r="G325" t="s">
        <v>337</v>
      </c>
      <c r="H325" t="s">
        <v>337</v>
      </c>
    </row>
    <row r="326" spans="1:8">
      <c r="A326" t="s">
        <v>901</v>
      </c>
      <c r="B326" t="s">
        <v>899</v>
      </c>
      <c r="C326" t="s">
        <v>902</v>
      </c>
      <c r="D326" s="1">
        <v>20.07</v>
      </c>
      <c r="E326" s="2">
        <v>3.95</v>
      </c>
      <c r="F326" s="2">
        <v>79.28</v>
      </c>
      <c r="G326" t="s">
        <v>903</v>
      </c>
      <c r="H326" t="s">
        <v>903</v>
      </c>
    </row>
    <row r="327" spans="1:8">
      <c r="A327" t="s">
        <v>904</v>
      </c>
      <c r="B327" t="s">
        <v>899</v>
      </c>
      <c r="C327" t="s">
        <v>905</v>
      </c>
      <c r="D327" s="1">
        <v>14.61</v>
      </c>
      <c r="E327" s="2">
        <v>5.7</v>
      </c>
      <c r="F327" s="2">
        <v>83.28</v>
      </c>
      <c r="G327" t="s">
        <v>301</v>
      </c>
      <c r="H327" t="s">
        <v>301</v>
      </c>
    </row>
    <row r="328" spans="1:8">
      <c r="A328" t="s">
        <v>906</v>
      </c>
      <c r="B328" t="s">
        <v>907</v>
      </c>
      <c r="C328" t="s">
        <v>583</v>
      </c>
      <c r="D328" s="1">
        <v>18.94</v>
      </c>
      <c r="E328" s="2">
        <v>4.7</v>
      </c>
      <c r="F328" s="2">
        <v>89.02</v>
      </c>
      <c r="G328" t="s">
        <v>597</v>
      </c>
      <c r="H328" t="s">
        <v>597</v>
      </c>
    </row>
    <row r="329" spans="3:8">
      <c r="C329" t="s">
        <v>908</v>
      </c>
      <c r="D329" s="1">
        <v>19.4</v>
      </c>
      <c r="E329" s="2">
        <v>9.5</v>
      </c>
      <c r="F329" s="2">
        <v>0</v>
      </c>
      <c r="G329" t="s">
        <v>521</v>
      </c>
      <c r="H329" t="s">
        <v>521</v>
      </c>
    </row>
    <row r="330" spans="3:8">
      <c r="C330" t="s">
        <v>908</v>
      </c>
      <c r="D330" s="1">
        <v>19.31</v>
      </c>
      <c r="E330" s="2">
        <v>9.5</v>
      </c>
      <c r="F330" s="2">
        <v>0</v>
      </c>
      <c r="G330" t="s">
        <v>521</v>
      </c>
      <c r="H330" t="s">
        <v>521</v>
      </c>
    </row>
    <row r="331" spans="3:8">
      <c r="C331" t="s">
        <v>908</v>
      </c>
      <c r="D331" s="1">
        <v>24.68</v>
      </c>
      <c r="E331" s="2">
        <v>9.5</v>
      </c>
      <c r="F331" s="2">
        <v>0</v>
      </c>
      <c r="G331" t="s">
        <v>521</v>
      </c>
      <c r="H331" t="s">
        <v>521</v>
      </c>
    </row>
    <row r="332" spans="3:8">
      <c r="C332" t="s">
        <v>908</v>
      </c>
      <c r="D332" s="1">
        <v>21.83</v>
      </c>
      <c r="E332" s="2">
        <v>9.5</v>
      </c>
      <c r="F332" s="2">
        <v>0</v>
      </c>
      <c r="G332" t="s">
        <v>521</v>
      </c>
      <c r="H332" t="s">
        <v>521</v>
      </c>
    </row>
    <row r="333" spans="3:8">
      <c r="C333" t="s">
        <v>908</v>
      </c>
      <c r="D333" s="1">
        <v>21.93</v>
      </c>
      <c r="E333" s="2">
        <v>9.5</v>
      </c>
      <c r="F333" s="2">
        <v>0</v>
      </c>
      <c r="G333" t="s">
        <v>521</v>
      </c>
      <c r="H333" t="s">
        <v>521</v>
      </c>
    </row>
    <row r="334" spans="3:8">
      <c r="C334" t="s">
        <v>908</v>
      </c>
      <c r="D334" s="1">
        <v>21.86</v>
      </c>
      <c r="E334" s="2">
        <v>9.5</v>
      </c>
      <c r="F334" s="2">
        <v>0</v>
      </c>
      <c r="G334" t="s">
        <v>521</v>
      </c>
      <c r="H334" t="s">
        <v>521</v>
      </c>
    </row>
    <row r="335" spans="3:8">
      <c r="C335"/>
      <c r="D335" s="1"/>
      <c r="E335" s="2" t="s">
        <v>132</v>
      </c>
      <c r="F335" s="2">
        <f ca="1">SUBTOTAL(109,Table2[TOTAL])</f>
        <v>0</v>
      </c>
      <c r="G335"/>
      <c r="H335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50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77.57031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909</v>
      </c>
      <c r="B2" t="s">
        <v>16</v>
      </c>
      <c r="C2" t="s">
        <v>910</v>
      </c>
      <c r="D2" s="1">
        <v>17.28</v>
      </c>
      <c r="E2" s="2">
        <v>3.7</v>
      </c>
      <c r="F2" s="2">
        <v>3.7</v>
      </c>
      <c r="G2" t="s">
        <v>911</v>
      </c>
      <c r="H2" t="s">
        <v>912</v>
      </c>
    </row>
    <row r="3" spans="1:8">
      <c r="A3" t="s">
        <v>913</v>
      </c>
      <c r="B3" t="s">
        <v>290</v>
      </c>
      <c r="C3" t="s">
        <v>914</v>
      </c>
      <c r="D3" s="1">
        <v>19.95</v>
      </c>
      <c r="E3" s="2">
        <v>5.15</v>
      </c>
      <c r="F3" s="2">
        <v>5.15</v>
      </c>
      <c r="G3" t="s">
        <v>915</v>
      </c>
      <c r="H3" t="s">
        <v>304</v>
      </c>
    </row>
    <row r="4" spans="1:8">
      <c r="A4" t="s">
        <v>916</v>
      </c>
      <c r="B4" t="s">
        <v>32</v>
      </c>
      <c r="C4" t="s">
        <v>917</v>
      </c>
      <c r="D4" s="1">
        <v>19.68</v>
      </c>
      <c r="E4" s="2">
        <v>5.15</v>
      </c>
      <c r="F4" s="2">
        <v>5.15</v>
      </c>
      <c r="G4" t="s">
        <v>918</v>
      </c>
      <c r="H4" t="s">
        <v>304</v>
      </c>
    </row>
    <row r="5" spans="1:8">
      <c r="A5" t="s">
        <v>919</v>
      </c>
      <c r="B5" t="s">
        <v>32</v>
      </c>
      <c r="C5" t="s">
        <v>908</v>
      </c>
      <c r="D5" s="1">
        <v>19.31</v>
      </c>
      <c r="E5" s="2">
        <v>9.5</v>
      </c>
      <c r="F5" s="2">
        <v>9.5</v>
      </c>
      <c r="G5" t="s">
        <v>920</v>
      </c>
      <c r="H5" t="s">
        <v>521</v>
      </c>
    </row>
    <row r="6" spans="1:8">
      <c r="A6" t="s">
        <v>921</v>
      </c>
      <c r="B6" t="s">
        <v>32</v>
      </c>
      <c r="C6" t="s">
        <v>908</v>
      </c>
      <c r="D6" s="1">
        <v>19.4</v>
      </c>
      <c r="E6" s="2">
        <v>9.5</v>
      </c>
      <c r="F6" s="2">
        <v>9.5</v>
      </c>
      <c r="G6" t="s">
        <v>920</v>
      </c>
      <c r="H6" t="s">
        <v>521</v>
      </c>
    </row>
    <row r="7" spans="1:8">
      <c r="A7" t="s">
        <v>922</v>
      </c>
      <c r="B7" t="s">
        <v>32</v>
      </c>
      <c r="C7" t="s">
        <v>923</v>
      </c>
      <c r="D7" s="1">
        <v>19.03</v>
      </c>
      <c r="E7" s="2">
        <v>3.1</v>
      </c>
      <c r="F7" s="2">
        <v>3.1</v>
      </c>
      <c r="G7" t="s">
        <v>924</v>
      </c>
      <c r="H7" t="s">
        <v>331</v>
      </c>
    </row>
    <row r="8" spans="1:8">
      <c r="A8" t="s">
        <v>925</v>
      </c>
      <c r="B8" t="s">
        <v>57</v>
      </c>
      <c r="C8" t="s">
        <v>926</v>
      </c>
      <c r="D8" s="1">
        <v>19.64</v>
      </c>
      <c r="E8" s="2">
        <v>5.15</v>
      </c>
      <c r="F8" s="2">
        <v>5.15</v>
      </c>
      <c r="G8" t="s">
        <v>927</v>
      </c>
      <c r="H8" t="s">
        <v>521</v>
      </c>
    </row>
    <row r="9" spans="1:8">
      <c r="A9" t="s">
        <v>928</v>
      </c>
      <c r="B9" t="s">
        <v>347</v>
      </c>
      <c r="C9" t="s">
        <v>929</v>
      </c>
      <c r="D9" s="1">
        <v>22.4</v>
      </c>
      <c r="E9" s="2">
        <v>6.85</v>
      </c>
      <c r="F9" s="2">
        <v>6.85</v>
      </c>
      <c r="G9" t="s">
        <v>930</v>
      </c>
      <c r="H9" t="s">
        <v>540</v>
      </c>
    </row>
    <row r="10" spans="1:8">
      <c r="A10" t="s">
        <v>931</v>
      </c>
      <c r="B10" t="s">
        <v>356</v>
      </c>
      <c r="C10" t="s">
        <v>932</v>
      </c>
      <c r="D10" s="1">
        <v>18.09</v>
      </c>
      <c r="E10" s="2">
        <v>5.7</v>
      </c>
      <c r="F10" s="2">
        <v>5.7</v>
      </c>
      <c r="G10" t="s">
        <v>933</v>
      </c>
      <c r="H10" t="s">
        <v>463</v>
      </c>
    </row>
    <row r="11" spans="1:8">
      <c r="A11" t="s">
        <v>934</v>
      </c>
      <c r="B11" t="s">
        <v>363</v>
      </c>
      <c r="C11" t="s">
        <v>892</v>
      </c>
      <c r="D11" s="1">
        <v>18.41</v>
      </c>
      <c r="E11" s="2">
        <v>3.85</v>
      </c>
      <c r="F11" s="2">
        <v>3.85</v>
      </c>
      <c r="G11" t="s">
        <v>935</v>
      </c>
      <c r="H11" t="s">
        <v>936</v>
      </c>
    </row>
    <row r="12" spans="1:8">
      <c r="A12" t="s">
        <v>937</v>
      </c>
      <c r="B12" t="s">
        <v>363</v>
      </c>
      <c r="C12" t="s">
        <v>892</v>
      </c>
      <c r="D12" s="1">
        <v>18.42</v>
      </c>
      <c r="E12" s="2">
        <v>3.85</v>
      </c>
      <c r="F12" s="2">
        <v>3.85</v>
      </c>
      <c r="G12" t="s">
        <v>935</v>
      </c>
      <c r="H12" t="s">
        <v>936</v>
      </c>
    </row>
    <row r="13" spans="1:8">
      <c r="A13" t="s">
        <v>938</v>
      </c>
      <c r="B13" t="s">
        <v>393</v>
      </c>
      <c r="C13" t="s">
        <v>939</v>
      </c>
      <c r="D13" s="1">
        <v>17</v>
      </c>
      <c r="E13" s="2">
        <v>4.2</v>
      </c>
      <c r="F13" s="2">
        <v>4.2</v>
      </c>
      <c r="G13" t="s">
        <v>940</v>
      </c>
      <c r="H13" t="s">
        <v>349</v>
      </c>
    </row>
    <row r="14" spans="1:8">
      <c r="A14" t="s">
        <v>941</v>
      </c>
      <c r="B14" t="s">
        <v>410</v>
      </c>
      <c r="C14" t="s">
        <v>424</v>
      </c>
      <c r="D14" s="1">
        <v>15.6</v>
      </c>
      <c r="E14" s="2">
        <v>3.95</v>
      </c>
      <c r="F14" s="2">
        <v>3.95</v>
      </c>
      <c r="G14" t="s">
        <v>942</v>
      </c>
      <c r="H14" t="s">
        <v>791</v>
      </c>
    </row>
    <row r="15" spans="1:8">
      <c r="A15" t="s">
        <v>943</v>
      </c>
      <c r="B15" t="s">
        <v>63</v>
      </c>
      <c r="C15" t="s">
        <v>944</v>
      </c>
      <c r="D15" s="1">
        <v>18.19</v>
      </c>
      <c r="E15" s="2">
        <v>8</v>
      </c>
      <c r="F15" s="2">
        <v>8</v>
      </c>
      <c r="G15" t="s">
        <v>945</v>
      </c>
      <c r="H15" t="s">
        <v>812</v>
      </c>
    </row>
    <row r="16" spans="1:8">
      <c r="A16" t="s">
        <v>946</v>
      </c>
      <c r="B16" t="s">
        <v>63</v>
      </c>
      <c r="C16" t="s">
        <v>947</v>
      </c>
      <c r="D16" s="1">
        <v>20.47</v>
      </c>
      <c r="E16" s="2">
        <v>8.5</v>
      </c>
      <c r="F16" s="2">
        <v>8.5</v>
      </c>
      <c r="G16" t="s">
        <v>948</v>
      </c>
      <c r="H16" t="s">
        <v>249</v>
      </c>
    </row>
    <row r="17" spans="1:8">
      <c r="A17" t="s">
        <v>949</v>
      </c>
      <c r="B17" t="s">
        <v>456</v>
      </c>
      <c r="C17" t="s">
        <v>950</v>
      </c>
      <c r="D17" s="1">
        <v>6</v>
      </c>
      <c r="E17" s="2">
        <v>5.2</v>
      </c>
      <c r="F17" s="2">
        <v>5.2</v>
      </c>
      <c r="G17" t="s">
        <v>951</v>
      </c>
      <c r="H17" t="s">
        <v>282</v>
      </c>
    </row>
    <row r="18" spans="1:8">
      <c r="A18" t="s">
        <v>952</v>
      </c>
      <c r="B18" t="s">
        <v>532</v>
      </c>
      <c r="C18" t="s">
        <v>953</v>
      </c>
      <c r="D18" s="1">
        <v>18.57</v>
      </c>
      <c r="E18" s="2">
        <v>4.3</v>
      </c>
      <c r="F18" s="2">
        <v>4.3</v>
      </c>
      <c r="G18" t="s">
        <v>954</v>
      </c>
      <c r="H18" t="s">
        <v>791</v>
      </c>
    </row>
    <row r="19" spans="1:8">
      <c r="A19" t="s">
        <v>955</v>
      </c>
      <c r="B19" t="s">
        <v>538</v>
      </c>
      <c r="C19" t="s">
        <v>956</v>
      </c>
      <c r="D19" s="1">
        <v>1</v>
      </c>
      <c r="E19" s="2">
        <v>60</v>
      </c>
      <c r="F19" s="2">
        <v>60</v>
      </c>
      <c r="G19" t="s">
        <v>957</v>
      </c>
      <c r="H19" t="s">
        <v>936</v>
      </c>
    </row>
    <row r="20" spans="1:8">
      <c r="A20" t="s">
        <v>958</v>
      </c>
      <c r="B20" t="s">
        <v>552</v>
      </c>
      <c r="C20" t="s">
        <v>959</v>
      </c>
      <c r="D20" s="1">
        <v>21.09</v>
      </c>
      <c r="E20" s="2">
        <v>4.15</v>
      </c>
      <c r="F20" s="2">
        <v>4.15</v>
      </c>
      <c r="G20" t="s">
        <v>960</v>
      </c>
      <c r="H20" t="s">
        <v>557</v>
      </c>
    </row>
    <row r="21" spans="1:8">
      <c r="A21" t="s">
        <v>961</v>
      </c>
      <c r="B21" t="s">
        <v>582</v>
      </c>
      <c r="C21" t="s">
        <v>962</v>
      </c>
      <c r="D21" s="1">
        <v>15.22</v>
      </c>
      <c r="E21" s="2">
        <v>6.2</v>
      </c>
      <c r="F21" s="2">
        <v>6.2</v>
      </c>
      <c r="G21" t="s">
        <v>963</v>
      </c>
      <c r="H21" t="s">
        <v>964</v>
      </c>
    </row>
    <row r="22" spans="1:8">
      <c r="A22" t="s">
        <v>965</v>
      </c>
      <c r="B22" t="s">
        <v>589</v>
      </c>
      <c r="C22" t="s">
        <v>844</v>
      </c>
      <c r="D22" s="1">
        <v>14.82</v>
      </c>
      <c r="E22" s="2">
        <v>4.7</v>
      </c>
      <c r="F22" s="2">
        <v>4.7</v>
      </c>
      <c r="G22" t="s">
        <v>966</v>
      </c>
      <c r="H22" t="s">
        <v>845</v>
      </c>
    </row>
    <row r="23" spans="1:8">
      <c r="A23" t="s">
        <v>967</v>
      </c>
      <c r="B23" t="s">
        <v>589</v>
      </c>
      <c r="C23" t="s">
        <v>968</v>
      </c>
      <c r="D23" s="1">
        <v>14.82</v>
      </c>
      <c r="E23" s="2">
        <v>4.7</v>
      </c>
      <c r="F23" s="2">
        <v>4.7</v>
      </c>
      <c r="G23" t="s">
        <v>966</v>
      </c>
      <c r="H23" t="s">
        <v>845</v>
      </c>
    </row>
    <row r="24" spans="1:8">
      <c r="A24" t="s">
        <v>969</v>
      </c>
      <c r="B24" t="s">
        <v>589</v>
      </c>
      <c r="C24" t="s">
        <v>844</v>
      </c>
      <c r="D24" s="1">
        <v>14.72</v>
      </c>
      <c r="E24" s="2">
        <v>4.7</v>
      </c>
      <c r="F24" s="2">
        <v>4.7</v>
      </c>
      <c r="G24" t="s">
        <v>966</v>
      </c>
      <c r="H24" t="s">
        <v>845</v>
      </c>
    </row>
    <row r="25" spans="1:8">
      <c r="A25" t="s">
        <v>970</v>
      </c>
      <c r="B25" t="s">
        <v>610</v>
      </c>
      <c r="C25" t="s">
        <v>971</v>
      </c>
      <c r="D25" s="1">
        <v>16.63</v>
      </c>
      <c r="E25" s="2">
        <v>3.95</v>
      </c>
      <c r="F25" s="2">
        <v>3.95</v>
      </c>
      <c r="G25" t="s">
        <v>972</v>
      </c>
      <c r="H25" t="s">
        <v>365</v>
      </c>
    </row>
    <row r="26" spans="1:8">
      <c r="A26" t="s">
        <v>973</v>
      </c>
      <c r="B26" t="s">
        <v>617</v>
      </c>
      <c r="C26" t="s">
        <v>974</v>
      </c>
      <c r="D26" s="1">
        <v>17.8</v>
      </c>
      <c r="E26" s="2">
        <v>4.2</v>
      </c>
      <c r="F26" s="2">
        <v>4.2</v>
      </c>
      <c r="G26" t="s">
        <v>975</v>
      </c>
      <c r="H26" t="s">
        <v>550</v>
      </c>
    </row>
    <row r="27" spans="1:8">
      <c r="A27" t="s">
        <v>976</v>
      </c>
      <c r="B27" t="s">
        <v>638</v>
      </c>
      <c r="C27" t="s">
        <v>977</v>
      </c>
      <c r="D27" s="1">
        <v>6</v>
      </c>
      <c r="E27" s="2">
        <v>6.2</v>
      </c>
      <c r="F27" s="2">
        <v>6.2</v>
      </c>
      <c r="G27" t="s">
        <v>978</v>
      </c>
      <c r="H27" t="s">
        <v>282</v>
      </c>
    </row>
    <row r="28" spans="1:8">
      <c r="A28" t="s">
        <v>979</v>
      </c>
      <c r="B28" t="s">
        <v>668</v>
      </c>
      <c r="C28" t="s">
        <v>908</v>
      </c>
      <c r="D28" s="1">
        <v>24.68</v>
      </c>
      <c r="E28" s="2">
        <v>9.5</v>
      </c>
      <c r="F28" s="2">
        <v>9.5</v>
      </c>
      <c r="G28" t="s">
        <v>980</v>
      </c>
      <c r="H28" t="s">
        <v>521</v>
      </c>
    </row>
    <row r="29" spans="1:8">
      <c r="A29" t="s">
        <v>981</v>
      </c>
      <c r="B29" t="s">
        <v>673</v>
      </c>
      <c r="C29" t="s">
        <v>674</v>
      </c>
      <c r="D29" s="1">
        <v>21.35</v>
      </c>
      <c r="E29" s="2">
        <v>5.45</v>
      </c>
      <c r="F29" s="2">
        <v>5.45</v>
      </c>
      <c r="G29" t="s">
        <v>982</v>
      </c>
      <c r="H29" t="s">
        <v>964</v>
      </c>
    </row>
    <row r="30" spans="1:8">
      <c r="A30" t="s">
        <v>983</v>
      </c>
      <c r="B30" t="s">
        <v>679</v>
      </c>
      <c r="C30" t="s">
        <v>984</v>
      </c>
      <c r="D30" s="1">
        <v>16.52</v>
      </c>
      <c r="E30" s="2">
        <v>4.95</v>
      </c>
      <c r="F30" s="2">
        <v>4.95</v>
      </c>
      <c r="G30" t="s">
        <v>985</v>
      </c>
      <c r="H30" t="s">
        <v>304</v>
      </c>
    </row>
    <row r="31" spans="1:8">
      <c r="A31" t="s">
        <v>986</v>
      </c>
      <c r="B31" t="s">
        <v>687</v>
      </c>
      <c r="C31" t="s">
        <v>987</v>
      </c>
      <c r="D31" s="1">
        <v>18.69</v>
      </c>
      <c r="E31" s="2">
        <v>4.2</v>
      </c>
      <c r="F31" s="2">
        <v>4.2</v>
      </c>
      <c r="G31" t="s">
        <v>988</v>
      </c>
      <c r="H31" t="s">
        <v>912</v>
      </c>
    </row>
    <row r="32" spans="1:8">
      <c r="A32" t="s">
        <v>989</v>
      </c>
      <c r="B32" t="s">
        <v>990</v>
      </c>
      <c r="C32" t="s">
        <v>991</v>
      </c>
      <c r="D32" s="1">
        <v>20.93</v>
      </c>
      <c r="E32" s="2">
        <v>4.9</v>
      </c>
      <c r="F32" s="2">
        <v>4.9</v>
      </c>
      <c r="G32" t="s">
        <v>992</v>
      </c>
      <c r="H32" t="s">
        <v>521</v>
      </c>
    </row>
    <row r="33" spans="1:8">
      <c r="A33" t="s">
        <v>993</v>
      </c>
      <c r="B33" t="s">
        <v>715</v>
      </c>
      <c r="C33" t="s">
        <v>994</v>
      </c>
      <c r="D33" s="1">
        <v>24.69</v>
      </c>
      <c r="E33" s="2">
        <v>6.95</v>
      </c>
      <c r="F33" s="2">
        <v>6.95</v>
      </c>
      <c r="G33" t="s">
        <v>995</v>
      </c>
      <c r="H33" t="s">
        <v>152</v>
      </c>
    </row>
    <row r="34" spans="1:8">
      <c r="A34" t="s">
        <v>996</v>
      </c>
      <c r="B34" t="s">
        <v>727</v>
      </c>
      <c r="C34" t="s">
        <v>997</v>
      </c>
      <c r="D34" s="1">
        <v>17.7</v>
      </c>
      <c r="E34" s="2">
        <v>4.15</v>
      </c>
      <c r="F34" s="2">
        <v>4.15</v>
      </c>
      <c r="G34" t="s">
        <v>998</v>
      </c>
      <c r="H34" t="s">
        <v>524</v>
      </c>
    </row>
    <row r="35" spans="1:8">
      <c r="A35" t="s">
        <v>999</v>
      </c>
      <c r="B35" t="s">
        <v>727</v>
      </c>
      <c r="C35" t="s">
        <v>1000</v>
      </c>
      <c r="D35" s="1">
        <v>17.65</v>
      </c>
      <c r="E35" s="2">
        <v>4.3</v>
      </c>
      <c r="F35" s="2">
        <v>4.3</v>
      </c>
      <c r="G35" t="s">
        <v>998</v>
      </c>
      <c r="H35" t="s">
        <v>524</v>
      </c>
    </row>
    <row r="36" spans="1:8">
      <c r="A36" t="s">
        <v>1001</v>
      </c>
      <c r="B36" t="s">
        <v>727</v>
      </c>
      <c r="C36" t="s">
        <v>1002</v>
      </c>
      <c r="D36" s="1">
        <v>17.79</v>
      </c>
      <c r="E36" s="2">
        <v>5.95</v>
      </c>
      <c r="F36" s="2">
        <v>5.95</v>
      </c>
      <c r="G36" t="s">
        <v>998</v>
      </c>
      <c r="H36" t="s">
        <v>524</v>
      </c>
    </row>
    <row r="37" spans="1:8">
      <c r="A37" t="s">
        <v>1003</v>
      </c>
      <c r="B37" t="s">
        <v>727</v>
      </c>
      <c r="C37" t="s">
        <v>1004</v>
      </c>
      <c r="D37" s="1">
        <v>17.57</v>
      </c>
      <c r="E37" s="2">
        <v>5.95</v>
      </c>
      <c r="F37" s="2">
        <v>5.95</v>
      </c>
      <c r="G37" t="s">
        <v>998</v>
      </c>
      <c r="H37" t="s">
        <v>524</v>
      </c>
    </row>
    <row r="38" spans="1:8">
      <c r="A38" t="s">
        <v>1005</v>
      </c>
      <c r="B38" t="s">
        <v>727</v>
      </c>
      <c r="C38" t="s">
        <v>1000</v>
      </c>
      <c r="D38" s="1">
        <v>17.67</v>
      </c>
      <c r="E38" s="2">
        <v>4.3</v>
      </c>
      <c r="F38" s="2">
        <v>4.3</v>
      </c>
      <c r="G38" t="s">
        <v>998</v>
      </c>
      <c r="H38" t="s">
        <v>524</v>
      </c>
    </row>
    <row r="39" spans="1:8">
      <c r="A39" t="s">
        <v>1006</v>
      </c>
      <c r="B39" t="s">
        <v>727</v>
      </c>
      <c r="C39" t="s">
        <v>1000</v>
      </c>
      <c r="D39" s="1">
        <v>17.3</v>
      </c>
      <c r="E39" s="2">
        <v>4.3</v>
      </c>
      <c r="F39" s="2">
        <v>4.3</v>
      </c>
      <c r="G39" t="s">
        <v>998</v>
      </c>
      <c r="H39" t="s">
        <v>524</v>
      </c>
    </row>
    <row r="40" spans="1:8">
      <c r="A40" t="s">
        <v>1007</v>
      </c>
      <c r="B40" t="s">
        <v>727</v>
      </c>
      <c r="C40" t="s">
        <v>1002</v>
      </c>
      <c r="D40" s="1">
        <v>17.68</v>
      </c>
      <c r="E40" s="2">
        <v>5.95</v>
      </c>
      <c r="F40" s="2">
        <v>5.95</v>
      </c>
      <c r="G40" t="s">
        <v>998</v>
      </c>
      <c r="H40" t="s">
        <v>524</v>
      </c>
    </row>
    <row r="41" spans="1:8">
      <c r="A41" t="s">
        <v>1008</v>
      </c>
      <c r="B41" t="s">
        <v>1009</v>
      </c>
      <c r="C41" t="s">
        <v>908</v>
      </c>
      <c r="D41" s="1">
        <v>21.83</v>
      </c>
      <c r="E41" s="2">
        <v>9.5</v>
      </c>
      <c r="F41" s="2">
        <v>9.5</v>
      </c>
      <c r="G41" t="s">
        <v>1010</v>
      </c>
      <c r="H41" t="s">
        <v>521</v>
      </c>
    </row>
    <row r="42" spans="1:8">
      <c r="A42" t="s">
        <v>1011</v>
      </c>
      <c r="B42" t="s">
        <v>829</v>
      </c>
      <c r="C42" t="s">
        <v>908</v>
      </c>
      <c r="D42" s="1">
        <v>21.93</v>
      </c>
      <c r="E42" s="2">
        <v>9.5</v>
      </c>
      <c r="F42" s="2">
        <v>9.5</v>
      </c>
      <c r="G42" t="s">
        <v>1012</v>
      </c>
      <c r="H42" t="s">
        <v>521</v>
      </c>
    </row>
    <row r="43" spans="1:8">
      <c r="A43" t="s">
        <v>1013</v>
      </c>
      <c r="B43" t="s">
        <v>829</v>
      </c>
      <c r="C43" t="s">
        <v>908</v>
      </c>
      <c r="D43" s="1">
        <v>21.86</v>
      </c>
      <c r="E43" s="2">
        <v>9.5</v>
      </c>
      <c r="F43" s="2">
        <v>9.5</v>
      </c>
      <c r="G43" t="s">
        <v>1012</v>
      </c>
      <c r="H43" t="s">
        <v>521</v>
      </c>
    </row>
    <row r="44" spans="1:8">
      <c r="A44" t="s">
        <v>1014</v>
      </c>
      <c r="B44" t="s">
        <v>829</v>
      </c>
      <c r="C44" t="s">
        <v>1015</v>
      </c>
      <c r="D44" s="1">
        <v>22.62</v>
      </c>
      <c r="E44" s="2">
        <v>4.15</v>
      </c>
      <c r="F44" s="2">
        <v>4.15</v>
      </c>
      <c r="G44" t="s">
        <v>1016</v>
      </c>
      <c r="H44" t="s">
        <v>331</v>
      </c>
    </row>
    <row r="45" spans="1:8">
      <c r="A45" t="s">
        <v>1017</v>
      </c>
      <c r="B45" t="s">
        <v>118</v>
      </c>
      <c r="C45" t="s">
        <v>1018</v>
      </c>
      <c r="D45" s="1">
        <v>20.35</v>
      </c>
      <c r="E45" s="2">
        <v>3.45</v>
      </c>
      <c r="F45" s="2">
        <v>3.45</v>
      </c>
      <c r="G45" t="s">
        <v>1019</v>
      </c>
      <c r="H45" t="s">
        <v>365</v>
      </c>
    </row>
    <row r="46" spans="1:8">
      <c r="A46" t="s">
        <v>1020</v>
      </c>
      <c r="B46" t="s">
        <v>866</v>
      </c>
      <c r="C46" t="s">
        <v>1021</v>
      </c>
      <c r="D46" s="1">
        <v>19.23</v>
      </c>
      <c r="E46" s="2">
        <v>3.7</v>
      </c>
      <c r="F46" s="2">
        <v>3.7</v>
      </c>
      <c r="G46" t="s">
        <v>1022</v>
      </c>
      <c r="H46" t="s">
        <v>550</v>
      </c>
    </row>
    <row r="47" spans="1:8">
      <c r="A47" t="s">
        <v>1023</v>
      </c>
      <c r="B47" t="s">
        <v>880</v>
      </c>
      <c r="C47" t="s">
        <v>1024</v>
      </c>
      <c r="D47" s="1">
        <v>21.14</v>
      </c>
      <c r="E47" s="2">
        <v>4.7</v>
      </c>
      <c r="F47" s="2">
        <v>4.7</v>
      </c>
      <c r="G47" t="s">
        <v>1025</v>
      </c>
      <c r="H47" t="s">
        <v>183</v>
      </c>
    </row>
    <row r="48" spans="1:8">
      <c r="A48" t="s">
        <v>1026</v>
      </c>
      <c r="B48" t="s">
        <v>880</v>
      </c>
      <c r="C48" t="s">
        <v>1027</v>
      </c>
      <c r="D48" s="1">
        <v>21.31</v>
      </c>
      <c r="E48" s="2">
        <v>6.15</v>
      </c>
      <c r="F48" s="2">
        <v>6.15</v>
      </c>
      <c r="G48" t="s">
        <v>1028</v>
      </c>
      <c r="H48" t="s">
        <v>837</v>
      </c>
    </row>
    <row r="49" spans="1:8">
      <c r="A49" t="s">
        <v>1029</v>
      </c>
      <c r="B49" t="s">
        <v>889</v>
      </c>
      <c r="C49" t="s">
        <v>1030</v>
      </c>
      <c r="D49" s="1">
        <v>17.82</v>
      </c>
      <c r="E49" s="2">
        <v>3.95</v>
      </c>
      <c r="F49" s="2">
        <v>3.95</v>
      </c>
      <c r="G49" t="s">
        <v>1031</v>
      </c>
      <c r="H49" t="s">
        <v>884</v>
      </c>
    </row>
    <row r="50" spans="1:8">
      <c r="A50"/>
      <c r="B50"/>
      <c r="C50"/>
      <c r="D50" s="1"/>
      <c r="E50" s="2" t="s">
        <v>132</v>
      </c>
      <c r="F50" s="2">
        <f ca="1">SUBTOTAL(109,Table3[TOTAL])</f>
        <v>0</v>
      </c>
      <c r="G50"/>
      <c r="H50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17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11.140625" bestFit="1" customWidth="1"/>
    <col min="9" max="9" width="11" bestFit="1" customWidth="1"/>
  </cols>
  <sheetData>
    <row r="1" spans="1:9">
      <c r="A1" t="s">
        <v>6</v>
      </c>
      <c r="B1" t="s">
        <v>1</v>
      </c>
      <c r="C1" t="s">
        <v>1032</v>
      </c>
      <c r="D1" t="s">
        <v>1033</v>
      </c>
      <c r="E1" t="s">
        <v>1034</v>
      </c>
      <c r="F1" t="s">
        <v>1035</v>
      </c>
      <c r="G1" t="s">
        <v>1036</v>
      </c>
      <c r="H1" t="s">
        <v>1037</v>
      </c>
      <c r="I1" t="s">
        <v>5</v>
      </c>
    </row>
    <row r="2" spans="1:9">
      <c r="A2" t="s">
        <v>103</v>
      </c>
      <c r="B2" t="s">
        <v>102</v>
      </c>
      <c r="C2" t="s">
        <v>1038</v>
      </c>
      <c r="D2">
        <v>0</v>
      </c>
      <c r="F2" s="3"/>
      <c r="H2" s="4"/>
      <c r="I2" s="2">
        <v>212.27</v>
      </c>
    </row>
    <row r="3" spans="1:9">
      <c r="A3" t="s">
        <v>107</v>
      </c>
      <c r="B3" t="s">
        <v>106</v>
      </c>
      <c r="C3" t="s">
        <v>1038</v>
      </c>
      <c r="D3">
        <v>0</v>
      </c>
      <c r="F3" s="3"/>
      <c r="H3" s="4"/>
      <c r="I3" s="2">
        <v>298.33</v>
      </c>
    </row>
    <row r="4" spans="1:9">
      <c r="A4" t="s">
        <v>113</v>
      </c>
      <c r="B4" t="s">
        <v>111</v>
      </c>
      <c r="C4" t="s">
        <v>1038</v>
      </c>
      <c r="D4">
        <v>0</v>
      </c>
      <c r="F4" s="3"/>
      <c r="G4" t="s">
        <v>131</v>
      </c>
      <c r="H4" s="4">
        <v>-106.26</v>
      </c>
      <c r="I4" s="2">
        <v>195.19</v>
      </c>
    </row>
    <row r="5" spans="1:9">
      <c r="A5" t="s">
        <v>120</v>
      </c>
      <c r="B5" t="s">
        <v>118</v>
      </c>
      <c r="C5" t="s">
        <v>1038</v>
      </c>
      <c r="D5">
        <v>0</v>
      </c>
      <c r="F5" s="3"/>
      <c r="G5" t="s">
        <v>131</v>
      </c>
      <c r="H5" s="4">
        <v>-88.22</v>
      </c>
      <c r="I5" s="2">
        <v>545.3</v>
      </c>
    </row>
    <row r="6" spans="1:9">
      <c r="A6" t="s">
        <v>13</v>
      </c>
      <c r="B6" t="s">
        <v>11</v>
      </c>
      <c r="C6" t="s">
        <v>1038</v>
      </c>
      <c r="D6">
        <v>0</v>
      </c>
      <c r="F6" s="3"/>
      <c r="H6" s="4"/>
      <c r="I6" s="2">
        <v>114.1</v>
      </c>
    </row>
    <row r="7" spans="1:9">
      <c r="A7" t="s">
        <v>18</v>
      </c>
      <c r="B7" t="s">
        <v>16</v>
      </c>
      <c r="C7" t="s">
        <v>1038</v>
      </c>
      <c r="D7">
        <v>0</v>
      </c>
      <c r="F7" s="3"/>
      <c r="G7" t="s">
        <v>131</v>
      </c>
      <c r="H7" s="4">
        <v>-89.76</v>
      </c>
      <c r="I7" s="2">
        <v>866.6</v>
      </c>
    </row>
    <row r="8" spans="1:9">
      <c r="A8" t="s">
        <v>33</v>
      </c>
      <c r="B8" t="s">
        <v>32</v>
      </c>
      <c r="C8" t="s">
        <v>1039</v>
      </c>
      <c r="D8">
        <v>4096</v>
      </c>
      <c r="F8" s="3"/>
      <c r="G8" t="s">
        <v>131</v>
      </c>
      <c r="H8" s="4">
        <v>-132.22</v>
      </c>
      <c r="I8" s="2">
        <v>796.5</v>
      </c>
    </row>
    <row r="9" spans="1:9">
      <c r="A9" t="s">
        <v>50</v>
      </c>
      <c r="B9" t="s">
        <v>48</v>
      </c>
      <c r="C9" t="s">
        <v>1038</v>
      </c>
      <c r="D9">
        <v>0</v>
      </c>
      <c r="F9" s="3"/>
      <c r="H9" s="4"/>
      <c r="I9" s="2">
        <v>110.3</v>
      </c>
    </row>
    <row r="10" spans="1:9">
      <c r="A10" t="s">
        <v>54</v>
      </c>
      <c r="B10" t="s">
        <v>52</v>
      </c>
      <c r="C10" t="s">
        <v>1038</v>
      </c>
      <c r="D10">
        <v>0</v>
      </c>
      <c r="F10" s="3"/>
      <c r="H10" s="4"/>
      <c r="I10" s="2">
        <v>221.74</v>
      </c>
    </row>
    <row r="11" spans="1:9">
      <c r="A11" t="s">
        <v>58</v>
      </c>
      <c r="B11" t="s">
        <v>57</v>
      </c>
      <c r="C11" t="s">
        <v>1038</v>
      </c>
      <c r="D11">
        <v>0</v>
      </c>
      <c r="F11" s="3"/>
      <c r="H11" s="4"/>
      <c r="I11" s="2">
        <v>290.6</v>
      </c>
    </row>
    <row r="12" spans="1:9">
      <c r="A12" t="s">
        <v>65</v>
      </c>
      <c r="B12" t="s">
        <v>63</v>
      </c>
      <c r="C12" t="s">
        <v>1038</v>
      </c>
      <c r="D12">
        <v>0</v>
      </c>
      <c r="F12" s="3"/>
      <c r="H12" s="4"/>
      <c r="I12" s="2">
        <v>321.95</v>
      </c>
    </row>
    <row r="13" spans="1:9">
      <c r="A13" t="s">
        <v>74</v>
      </c>
      <c r="B13" t="s">
        <v>73</v>
      </c>
      <c r="C13" t="s">
        <v>1038</v>
      </c>
      <c r="D13">
        <v>0</v>
      </c>
      <c r="F13" s="3"/>
      <c r="H13" s="4"/>
      <c r="I13" s="2">
        <v>203.01</v>
      </c>
    </row>
    <row r="14" spans="1:9">
      <c r="A14" t="s">
        <v>78</v>
      </c>
      <c r="B14" t="s">
        <v>77</v>
      </c>
      <c r="C14" t="s">
        <v>1038</v>
      </c>
      <c r="D14">
        <v>0</v>
      </c>
      <c r="F14" s="3"/>
      <c r="H14" s="4"/>
      <c r="I14" s="2">
        <v>218.02</v>
      </c>
    </row>
    <row r="15" spans="1:9">
      <c r="A15" t="s">
        <v>83</v>
      </c>
      <c r="B15" t="s">
        <v>81</v>
      </c>
      <c r="C15" t="s">
        <v>1038</v>
      </c>
      <c r="D15">
        <v>0</v>
      </c>
      <c r="F15" s="3"/>
      <c r="H15" s="4"/>
      <c r="I15" s="2">
        <v>395.22</v>
      </c>
    </row>
    <row r="16" spans="1:9">
      <c r="A16" t="s">
        <v>92</v>
      </c>
      <c r="B16" t="s">
        <v>90</v>
      </c>
      <c r="C16" t="s">
        <v>1038</v>
      </c>
      <c r="D16">
        <v>0</v>
      </c>
      <c r="F16" s="3"/>
      <c r="G16" t="s">
        <v>131</v>
      </c>
      <c r="H16" s="4">
        <v>-119.46</v>
      </c>
      <c r="I16" s="2">
        <v>289.12</v>
      </c>
    </row>
    <row r="17" spans="1:9">
      <c r="A17"/>
      <c r="B17"/>
      <c r="C17"/>
      <c r="D17"/>
      <c r="F17" s="3">
        <f ca="1">SUBTOTAL(109,Table4[EXTRA])</f>
        <v>0</v>
      </c>
      <c r="G17"/>
      <c r="H17" s="4">
        <f ca="1">SUBTOTAL(109,Table4[FUEL])</f>
        <v>0</v>
      </c>
      <c r="I17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WEBWK000001$</dc:creator>
  <dcterms:created xsi:type="dcterms:W3CDTF">2026-06-19T10:23:39Z</dcterms:created>
  <dcterms:modified xsi:type="dcterms:W3CDTF">2026-06-19T10:23:39Z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